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20" windowWidth="12120" windowHeight="9120" activeTab="4"/>
  </bookViews>
  <sheets>
    <sheet name="1" sheetId="1" r:id="rId1"/>
    <sheet name=" 1a" sheetId="2" r:id="rId2"/>
    <sheet name="2" sheetId="3" r:id="rId3"/>
    <sheet name="3" sheetId="4" r:id="rId4"/>
    <sheet name="3 a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nm.Print_Area" localSheetId="1">' 1a'!$A$1:$E$40</definedName>
    <definedName name="_xlnm.Print_Area" localSheetId="0">'1'!$A$1:$F$177</definedName>
    <definedName name="_xlnm.Print_Area" localSheetId="13">'12'!$B$1:$J$38</definedName>
    <definedName name="_xlnm.Print_Area" localSheetId="14">'13'!$A$2:$T$82</definedName>
    <definedName name="_xlnm.Print_Area" localSheetId="3">'3'!$A$1:$O$90</definedName>
    <definedName name="_xlnm.Print_Area" localSheetId="4">'3 a'!$A$1:$K$80</definedName>
    <definedName name="_xlnm.Print_Area" localSheetId="8">'7'!$A$1:$J$100</definedName>
    <definedName name="_xlnm.Print_Titles" localSheetId="14">'13'!$14:$14</definedName>
  </definedNames>
  <calcPr fullCalcOnLoad="1"/>
</workbook>
</file>

<file path=xl/sharedStrings.xml><?xml version="1.0" encoding="utf-8"?>
<sst xmlns="http://schemas.openxmlformats.org/spreadsheetml/2006/main" count="1222" uniqueCount="716">
  <si>
    <t>Wyszczególnienie</t>
  </si>
  <si>
    <t>4.</t>
  </si>
  <si>
    <t>Dział</t>
  </si>
  <si>
    <t>Rozdział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</si>
  <si>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</si>
  <si>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</si>
  <si>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</si>
  <si>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</si>
  <si>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</si>
  <si>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</si>
  <si>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</si>
  <si>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</si>
  <si>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</si>
  <si>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</si>
  <si>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</si>
  <si>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</si>
  <si>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</si>
  <si>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7.</t>
  </si>
  <si>
    <t xml:space="preserve"> </t>
  </si>
  <si>
    <t>Przychody ogółem: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</si>
  <si>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</si>
  <si>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</si>
  <si>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</si>
  <si>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</si>
  <si>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</si>
  <si>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</si>
  <si>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</si>
  <si>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</si>
  <si>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</si>
  <si>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Nazwa zadania</t>
  </si>
  <si>
    <t>Kwota dotacji</t>
  </si>
  <si>
    <t>Nazwa instytucji</t>
  </si>
  <si>
    <t>Ochrony Środowiska i Gospodarki Wodnej</t>
  </si>
  <si>
    <t>Spłaty kredytów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</si>
  <si>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</si>
  <si>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</si>
  <si>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</si>
  <si>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</si>
  <si>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</si>
  <si>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</si>
  <si>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Klasyfikacja
§</t>
  </si>
  <si>
    <t>Kwota
2007 r.</t>
  </si>
  <si>
    <t>Stan środków obrotowych na początek roku</t>
  </si>
  <si>
    <t>Stan środków obrotowych na koniec roku</t>
  </si>
  <si>
    <t>§ 931</t>
  </si>
  <si>
    <t>Wydatki budżetu gminy na  2007 r.</t>
  </si>
  <si>
    <t>Przychody i rozchody budżetu w 2007 r.</t>
  </si>
  <si>
    <t>Planowane wydatki</t>
  </si>
  <si>
    <t>Limity wydatków na wieloletnie programy inwestycyjne w latach 2007 - 2009</t>
  </si>
  <si>
    <t>z tego:</t>
  </si>
  <si>
    <t>Dotacje</t>
  </si>
  <si>
    <t>Ogółem wydatki</t>
  </si>
  <si>
    <t>Wydatki
z tytułu poręczeń
i gwarancji</t>
  </si>
  <si>
    <t>Wynagro-
dzenia</t>
  </si>
  <si>
    <t>wynagrodzenia</t>
  </si>
  <si>
    <t>pochodne od wynagrodzeń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</si>
  <si>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</si>
  <si>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</si>
  <si>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</si>
  <si>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</si>
  <si>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</si>
  <si>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</si>
  <si>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Rozchody ogółem:</t>
  </si>
  <si>
    <t>Ogółem</t>
  </si>
  <si>
    <t>Łączne koszty finansowe</t>
  </si>
  <si>
    <t>Źródło dochodów</t>
  </si>
  <si>
    <t>Wydatki na obsługę długu</t>
  </si>
  <si>
    <t>Jednostka organizacyjna realizująca program lub koordynująca wykonanie programu</t>
  </si>
  <si>
    <t>dochody własne jst</t>
  </si>
  <si>
    <t>Wydatki
ogółem
(6+10)</t>
  </si>
  <si>
    <t>świadczenia społeczne</t>
  </si>
  <si>
    <t>Papiery wartościowe (obligacje)</t>
  </si>
  <si>
    <t>rok budżetowy 2007 (8+9+10+11)</t>
  </si>
  <si>
    <t>z tego źródła finansowania</t>
  </si>
  <si>
    <t>Pochodne od 
wynagro-dzeń</t>
  </si>
  <si>
    <t>środki pochodzące
 z innych  źródeł*</t>
  </si>
  <si>
    <t>Dochody i wydatki związane z realizacją zadań z zakresu administracji rządowej wykonywanych na podstawie porozumień z organami administracji rządowej w 2007 r.</t>
  </si>
  <si>
    <t>Gospodarka mieszkaniowa</t>
  </si>
  <si>
    <t>§</t>
  </si>
  <si>
    <t>0490</t>
  </si>
  <si>
    <t>Gospodarka gruntami i nieruchomościami</t>
  </si>
  <si>
    <t>0470</t>
  </si>
  <si>
    <t>0690</t>
  </si>
  <si>
    <t>0750</t>
  </si>
  <si>
    <t>0760</t>
  </si>
  <si>
    <t>0770</t>
  </si>
  <si>
    <t>0920</t>
  </si>
  <si>
    <t>Pozostałe odsetki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</si>
  <si>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</si>
  <si>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</si>
  <si>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</si>
  <si>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</si>
  <si>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</si>
  <si>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0830</t>
  </si>
  <si>
    <t>Pozostała działalność</t>
  </si>
  <si>
    <t xml:space="preserve"> Pozostałe odsetki</t>
  </si>
  <si>
    <t>0970</t>
  </si>
  <si>
    <t>Bezpieczeństwo publiczne i ochrona przeciwpożarowa</t>
  </si>
  <si>
    <t>Ochotnicze straże pożarne</t>
  </si>
  <si>
    <t>Wpływy z różnych dochodów</t>
  </si>
  <si>
    <t>Wpływy z podatku dochodowego od osób fizycznych</t>
  </si>
  <si>
    <t>0350</t>
  </si>
  <si>
    <t>0910</t>
  </si>
  <si>
    <t>Odsetki od nieterminowych wpłat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</si>
  <si>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</si>
  <si>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</si>
  <si>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</si>
  <si>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</si>
  <si>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</si>
  <si>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</si>
  <si>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</si>
  <si>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</si>
  <si>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</si>
  <si>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</si>
  <si>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0360</t>
  </si>
  <si>
    <t>Podatek od spadków i darowizn</t>
  </si>
  <si>
    <t>0370</t>
  </si>
  <si>
    <t>Podatek od posiadania psów</t>
  </si>
  <si>
    <t>0430</t>
  </si>
  <si>
    <t>0410</t>
  </si>
  <si>
    <t>Wpływy z opłaty skarbowej</t>
  </si>
  <si>
    <t>0480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</si>
  <si>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</si>
  <si>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</si>
  <si>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</si>
  <si>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</si>
  <si>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</si>
  <si>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</si>
  <si>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</si>
  <si>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</si>
  <si>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</si>
  <si>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</si>
  <si>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Zespoły obsługi ekonomiczno - administracyjne szkół</t>
  </si>
  <si>
    <t>Ochrona zdrowia</t>
  </si>
  <si>
    <t>Ośrodki wsparcia</t>
  </si>
  <si>
    <t>Ośrodki pomocy społecznej</t>
  </si>
  <si>
    <t>Usługi opiekuńcze i specjalistyczne usługi opiekuńcze</t>
  </si>
  <si>
    <t>Wpływy z usług</t>
  </si>
  <si>
    <t>Gospodarka komunalna i ochrona środowiska</t>
  </si>
  <si>
    <t>0400</t>
  </si>
  <si>
    <t>Wpływy z opłaty produktowej</t>
  </si>
  <si>
    <t>Kultura fizyczna i sport</t>
  </si>
  <si>
    <t>Obiekty sportowe</t>
  </si>
  <si>
    <t>Dochody budżetu gminy Choszczno na 2007 r.</t>
  </si>
  <si>
    <t>Wpływy z opłat za zarząd, użytkowanie i użytkowanie wieczyste nieruchomości</t>
  </si>
  <si>
    <t>Wpływy z różnych opłat</t>
  </si>
  <si>
    <t>Wpływy z tytułu przekształcenia prawa użytkowania wieczystego</t>
  </si>
  <si>
    <t xml:space="preserve">Dochody z najmu i dzierżawy składników majątkowych Skarbu Państwa, </t>
  </si>
  <si>
    <t>jednostek samorządu terytorialnego lub innych jednostek zaliczanych do sektora</t>
  </si>
  <si>
    <t>finansów publicznych oraz innych umów o podobnym charakterze</t>
  </si>
  <si>
    <t xml:space="preserve">Wpływy z tytułu odpłatnego nabycia prawa własności oraz prawa użytkowania </t>
  </si>
  <si>
    <t>wieczystego nieruchomości</t>
  </si>
  <si>
    <t xml:space="preserve">Wpływy z innych lokalnych opłat pobieranych przez jednostki samorządu </t>
  </si>
  <si>
    <t>terytorialnego na podstawie odrębnych ustaw</t>
  </si>
  <si>
    <t>przez gminę na podstawie porozumień z organami administracji rządowej</t>
  </si>
  <si>
    <t>Dotacje celowe otrzymane z budżetu państwa na zadania bieżące realizowane</t>
  </si>
  <si>
    <t xml:space="preserve">Dotacje celowe otrzymane z budżetu państwa na realizację zadań bieżacych </t>
  </si>
  <si>
    <t xml:space="preserve">z zakresu administracji rządowej oraz innych zadań zleconych gminie </t>
  </si>
  <si>
    <t>( związkom gmin) ustawami</t>
  </si>
  <si>
    <t xml:space="preserve">Dochody jednostek samorządu terytorialnego  związane z realizacją zadań </t>
  </si>
  <si>
    <t xml:space="preserve">Wpływy z usług </t>
  </si>
  <si>
    <t xml:space="preserve">Wpływy z różnych dochodów </t>
  </si>
  <si>
    <t>Pomoc społeczna</t>
  </si>
  <si>
    <t>Urzędy naczelnych organów władzy państwowej, kontroli i ochrony prawa</t>
  </si>
  <si>
    <t>oraz sądownictwa</t>
  </si>
  <si>
    <t>Podatek od działalności gospodarczej osób fizycznych, opłacany w formie</t>
  </si>
  <si>
    <t>karty podatkowej</t>
  </si>
  <si>
    <t>Wpływy z podatku rolnego, podatku leśnego, podatku od czynności</t>
  </si>
  <si>
    <t>cywilnoprawnych, podatków i opłat lokalnych od osób prawnych</t>
  </si>
  <si>
    <t>i innych jednostek organizacyjnych</t>
  </si>
  <si>
    <t>Wpływy z podatku rolnego, podatku leśnego, podatku od spadków i darowizn,</t>
  </si>
  <si>
    <t xml:space="preserve">podatku od czynności cywilnoprawnych oraz podatków i opłat lokalnych </t>
  </si>
  <si>
    <t>od osób fizycznych</t>
  </si>
  <si>
    <t xml:space="preserve">Wpływy z różnych opłat </t>
  </si>
  <si>
    <t>Wpływy z opłaty targowej</t>
  </si>
  <si>
    <t xml:space="preserve">Wpływy z różnych opłat  </t>
  </si>
  <si>
    <t>Wpływy z innych opłat stanowiących dochody jednostek samorządu</t>
  </si>
  <si>
    <t>terytorialnego na podstawie ustaw</t>
  </si>
  <si>
    <t>Wpływy z opłat za wydawanie zezwoleń na sprzedaż alkoholu</t>
  </si>
  <si>
    <t>Wpływy z innych lokalnych opłat pobieranych przez jednostki samorządu</t>
  </si>
  <si>
    <t>Dochody od osób prawnych, od osób fizycznych i od innych jednostek nie</t>
  </si>
  <si>
    <t xml:space="preserve"> posiadających osobowości prawnej oraz wydatki związane z ich poborem</t>
  </si>
  <si>
    <t>Część oświatowa subwencji ogólnej dla jednostek samorządu terytorialnego</t>
  </si>
  <si>
    <t>Dotacje celowe otrzymane z budżętu państwa na realizację zadań bieżących</t>
  </si>
  <si>
    <t>(związkom gmin) ustawami</t>
  </si>
  <si>
    <t>Dotacje celowe utrzymanie z budżetu państwa na realizację własnych</t>
  </si>
  <si>
    <t>zadań bieżących gmin (związków gmin)</t>
  </si>
  <si>
    <t>Dotacje otrzymane z funduszy celowych na finansowanie lub dofinansowanie</t>
  </si>
  <si>
    <t>kosztów realizacji inwestycji i zakupów inwestycyjnych jednostek sektora</t>
  </si>
  <si>
    <t>finansów publicznych</t>
  </si>
  <si>
    <t>jednostek sektora finansów publicznych</t>
  </si>
  <si>
    <t xml:space="preserve">Dotacja otrzymane z funduszy celowych na realizację zadań bieżacych </t>
  </si>
  <si>
    <t>Budowa nawierzchni ul.Wł.Reymonta-dokumentacja</t>
  </si>
  <si>
    <t xml:space="preserve">Modernizacja ul. Zielnej </t>
  </si>
  <si>
    <t>Dojazd do budynków przy ul. Wolności 34 i 36</t>
  </si>
  <si>
    <t>Infrastruktura Osady Raduń</t>
  </si>
  <si>
    <t>9.</t>
  </si>
  <si>
    <t>10.</t>
  </si>
  <si>
    <t>11.</t>
  </si>
  <si>
    <t>Urząd Stanu Cywilnego</t>
  </si>
  <si>
    <t>12.</t>
  </si>
  <si>
    <t>Modernizacja budynku remizy OSP Suliszewo</t>
  </si>
  <si>
    <t>14.</t>
  </si>
  <si>
    <t>Gimnazjum - sala gimnastyczna mała - modernizacja rozbudowa</t>
  </si>
  <si>
    <t>15.</t>
  </si>
  <si>
    <t>Odwodnienie SP nr1</t>
  </si>
  <si>
    <t>16.</t>
  </si>
  <si>
    <t>18.</t>
  </si>
  <si>
    <t>19.</t>
  </si>
  <si>
    <t>20.</t>
  </si>
  <si>
    <t>Wodociąg w Sławęcinie i Sławęcinie Kol.</t>
  </si>
  <si>
    <t>21.</t>
  </si>
  <si>
    <t>22.</t>
  </si>
  <si>
    <t>Kanalizacja gminy Choszczno - III etap</t>
  </si>
  <si>
    <t>Kanalizacja gminy Choszczno - II etap</t>
  </si>
  <si>
    <t>23.</t>
  </si>
  <si>
    <t>24.</t>
  </si>
  <si>
    <t>25.</t>
  </si>
  <si>
    <t>Wodociąg kolonia Piasecznik</t>
  </si>
  <si>
    <t>26.</t>
  </si>
  <si>
    <t>27.</t>
  </si>
  <si>
    <t>28.</t>
  </si>
  <si>
    <t>29.</t>
  </si>
  <si>
    <t>30.</t>
  </si>
  <si>
    <t>31.</t>
  </si>
  <si>
    <t>Wodociag ul. Osiedle Północne</t>
  </si>
  <si>
    <t>32.</t>
  </si>
  <si>
    <t>33.</t>
  </si>
  <si>
    <t>34.</t>
  </si>
  <si>
    <t>35.</t>
  </si>
  <si>
    <t>Odwodnienie ul.Piastowskiej</t>
  </si>
  <si>
    <t>36.</t>
  </si>
  <si>
    <t>Rozbudowa oczyszczalni - osady</t>
  </si>
  <si>
    <t>37.</t>
  </si>
  <si>
    <t>38.</t>
  </si>
  <si>
    <t>Przytulisko dla zwierząt bezdomnych</t>
  </si>
  <si>
    <t>39.</t>
  </si>
  <si>
    <t>Szalet miejski</t>
  </si>
  <si>
    <t>Modernizacja dachu ChDK</t>
  </si>
  <si>
    <t>Rozbudowa zaplecza CRS: ścieżka wokół jeziora, domki kampingowe</t>
  </si>
  <si>
    <t>Ulica Staszica - nawierzchnia</t>
  </si>
  <si>
    <t>Modernizacja Amfiteatru</t>
  </si>
  <si>
    <t>Modernizacja budynku Miejskiej Bibl. Publicznej</t>
  </si>
  <si>
    <t>13.</t>
  </si>
  <si>
    <t>17.</t>
  </si>
  <si>
    <t>45.</t>
  </si>
  <si>
    <t>46.</t>
  </si>
  <si>
    <t>47.</t>
  </si>
  <si>
    <t>48.</t>
  </si>
  <si>
    <t>49.</t>
  </si>
  <si>
    <t xml:space="preserve">Wykup nieruchomości niezabudowanych od osób fizycznych </t>
  </si>
  <si>
    <t>43.</t>
  </si>
  <si>
    <t>50.</t>
  </si>
  <si>
    <t>51.</t>
  </si>
  <si>
    <t>52.</t>
  </si>
  <si>
    <t>010</t>
  </si>
  <si>
    <t>01008</t>
  </si>
  <si>
    <t>Rolnictwo i łowiectwo</t>
  </si>
  <si>
    <t>Melioracje wodne</t>
  </si>
  <si>
    <t>01030</t>
  </si>
  <si>
    <t>Izby rolnicze</t>
  </si>
  <si>
    <t>01095</t>
  </si>
  <si>
    <t>Transport i łączność</t>
  </si>
  <si>
    <t>Drogi publiczne gminne</t>
  </si>
  <si>
    <t>Turystyka</t>
  </si>
  <si>
    <t>Działalnośc usługowa</t>
  </si>
  <si>
    <t>Plany zagospodarowania przestrzennego</t>
  </si>
  <si>
    <t>Opracowania geodezyjne i kartograficzne</t>
  </si>
  <si>
    <t>Rady gmin ( miast i miast na prawach powiatu)</t>
  </si>
  <si>
    <t>Urzędy naczelnych organów władzy państwowej, kontroli i ochrony prawa oraz sądownictwa</t>
  </si>
  <si>
    <t>Obrona narodowa</t>
  </si>
  <si>
    <t>Pozostałe wydatki obronne</t>
  </si>
  <si>
    <t>Obrona cywilna</t>
  </si>
  <si>
    <t>Zadania ratownictwa górskiego i wodnego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</si>
  <si>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</si>
  <si>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</si>
  <si>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</si>
  <si>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</si>
  <si>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</t>
  </si>
  <si>
    <t>Oddziały przedszkolne w szkołach podstawowych</t>
  </si>
  <si>
    <t>Przedszkola</t>
  </si>
  <si>
    <t>Gimnazjum</t>
  </si>
  <si>
    <t>Dowożenie uczniów do szkół</t>
  </si>
  <si>
    <t>Dokształcanie i doskonalenie nauczycieli</t>
  </si>
  <si>
    <t>Zwalczanie narkomanii</t>
  </si>
  <si>
    <t>Przeciwdziałanie alkoholizmowi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</si>
  <si>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</si>
  <si>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</si>
  <si>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</si>
  <si>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Jednostki specjalistycznego poradnictwa, mieszkania chronione i ośrodki interwencji kryzysowej</t>
  </si>
  <si>
    <t>Edukacyjna opieka wychowawcza</t>
  </si>
  <si>
    <t>Świetlice szkolne</t>
  </si>
  <si>
    <t>Kolonie i obozy oraz inne formy wypoczynku dzieci i młodzieży szkolnej, a także szkolenia młodzieży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</si>
  <si>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</si>
  <si>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</si>
  <si>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</si>
  <si>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</si>
  <si>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</si>
  <si>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</si>
  <si>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</si>
  <si>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</si>
  <si>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Zadania w zakresie kultury fizycznej i sportu</t>
  </si>
  <si>
    <t>Wpływy i wydatki związane z gromadzeniem środków z opłat i kar za korzystanie ze środowiska</t>
  </si>
  <si>
    <t>Wpływy z opłat za gospodarcze korzystanie ze środowiska i wprowadzanie w nim zmian</t>
  </si>
  <si>
    <t>Odsetki bankowe</t>
  </si>
  <si>
    <t>1.1.</t>
  </si>
  <si>
    <t>Edukacja ekologiczna oraz propagowanie działań proekologicznych</t>
  </si>
  <si>
    <t>1.2.</t>
  </si>
  <si>
    <t>Urządzanie i utrzymanie terenów zieleni, zadrzewień, zakrzewień i parków</t>
  </si>
  <si>
    <t>1.3.</t>
  </si>
  <si>
    <t>Opłata bankowa</t>
  </si>
  <si>
    <t>1.4.</t>
  </si>
  <si>
    <t>- wodociąg i kanalizacja przy ul. Jagiełły</t>
  </si>
  <si>
    <t>- wodociąg i kanalizacja przy Oś. Północnym</t>
  </si>
  <si>
    <t xml:space="preserve">Realizacja zadań służących ochronie środowiska i gospodarki wodnej </t>
  </si>
  <si>
    <t>Szkoła Podstawowa Nr 1 w Choszcznie</t>
  </si>
  <si>
    <t>Szkoła Podstawowa Nr 3 w Choszcznie</t>
  </si>
  <si>
    <t>Przedszkole Nr 1 z Oddz.Integr. w Choszcznie</t>
  </si>
  <si>
    <t>Publiczne Przedszkole Nr 2 w Choszcznie</t>
  </si>
  <si>
    <t>Publiczne Przedszkole Nr 4 w Choszcznie</t>
  </si>
  <si>
    <t>Publiczne Przedszkole Nr 5 w Choszcznie</t>
  </si>
  <si>
    <t>Publiczne Gimnazjum w Choszcznie</t>
  </si>
  <si>
    <t>Szkoła Podstawowa w Korytowie</t>
  </si>
  <si>
    <t xml:space="preserve">Warsztat Terapii Zajęciowej w Piaseczniku </t>
  </si>
  <si>
    <t>Centrum Rekreacyjno - Sportowe w Choszcznie</t>
  </si>
  <si>
    <t>Droga ul. Fabryczna</t>
  </si>
  <si>
    <t>Ujęcie wody w Golczy</t>
  </si>
  <si>
    <t>Plan</t>
  </si>
  <si>
    <t>900</t>
  </si>
  <si>
    <t>921</t>
  </si>
  <si>
    <t>90095</t>
  </si>
  <si>
    <t>92109</t>
  </si>
  <si>
    <t>Osiedle Nr 1</t>
  </si>
  <si>
    <t>Osiedle Nr 2</t>
  </si>
  <si>
    <t>Osiedle Nr 3</t>
  </si>
  <si>
    <t>Osiedle Nr 4</t>
  </si>
  <si>
    <t>Sołectwo Gleźno</t>
  </si>
  <si>
    <t>Sołectwo Kołki</t>
  </si>
  <si>
    <t>Sołectwo Koplin</t>
  </si>
  <si>
    <t>Sołectwo Korytowo</t>
  </si>
  <si>
    <t>Sołectwo Piasecznik</t>
  </si>
  <si>
    <t>Sołectwo Raduń</t>
  </si>
  <si>
    <t>Sołectwo Radaczewo</t>
  </si>
  <si>
    <t>Sołectwo Sławęcin</t>
  </si>
  <si>
    <t>Sołectwo Stary Klukom</t>
  </si>
  <si>
    <t>Sołectwo Stradzewo</t>
  </si>
  <si>
    <t>Sołectwo Suliszewo</t>
  </si>
  <si>
    <t>Sołectwo Sulino</t>
  </si>
  <si>
    <t>Sołectwo Smoleń</t>
  </si>
  <si>
    <t>Sołectwo Rzecko</t>
  </si>
  <si>
    <t>Sołectwo Wardyń</t>
  </si>
  <si>
    <t>Sołectwo Zamęcin</t>
  </si>
  <si>
    <t>Sołectwo Zwierzyń</t>
  </si>
  <si>
    <t>PODSUMOWANIE</t>
  </si>
  <si>
    <t>Ogólna kwota</t>
  </si>
  <si>
    <t>wydatków plano-</t>
  </si>
  <si>
    <t>wanych w danej</t>
  </si>
  <si>
    <t>Pozostałe różne</t>
  </si>
  <si>
    <t>Wynagrodzenia</t>
  </si>
  <si>
    <t>podziałce klasyfi-</t>
  </si>
  <si>
    <t xml:space="preserve">wydatki </t>
  </si>
  <si>
    <t>i pochodne</t>
  </si>
  <si>
    <t>kacji budżetowej</t>
  </si>
  <si>
    <t>bieżące</t>
  </si>
  <si>
    <t>Propagowanie przeciwdziałania narkomanii</t>
  </si>
  <si>
    <t>w trakcie imprez i zajęć dla dzieci, młodzieży i</t>
  </si>
  <si>
    <t>dorosłych w Choszczeńskim Domu Kultury</t>
  </si>
  <si>
    <t>Edukacja mieszkańców poprzez udostępnienie w</t>
  </si>
  <si>
    <t>Miejskiej Bibliotece Publicznej popularnych materiałów</t>
  </si>
  <si>
    <t>w zakresie przeciwdziałania narkomanii i przemocy</t>
  </si>
  <si>
    <t>domowej</t>
  </si>
  <si>
    <t>Bieżąca działalność Gminnej Komisji</t>
  </si>
  <si>
    <t xml:space="preserve">Rozwiązywania Problemów Alkoholowych </t>
  </si>
  <si>
    <t xml:space="preserve">w zakresie przeciwdziałania narkomanii </t>
  </si>
  <si>
    <t>Prowadzenie profilaktycznej działalności</t>
  </si>
  <si>
    <t xml:space="preserve">informacyjnej i edukacyjnej dla dzieci i </t>
  </si>
  <si>
    <t>młodzieży w szkołach podstawowych i gimnazjum</t>
  </si>
  <si>
    <t xml:space="preserve">  - Publiczne Gimnazjum w Choszcznie</t>
  </si>
  <si>
    <t xml:space="preserve">  - Szkoła Podstawowa Nr 1  Choszcznie</t>
  </si>
  <si>
    <t xml:space="preserve">  - Szkoła Podstawowa Nr 3 w Choszcznie</t>
  </si>
  <si>
    <t xml:space="preserve">  - Szkoła Podstawowa  w Korytowie</t>
  </si>
  <si>
    <t xml:space="preserve">  - Szkoła Podstawowa w Suliszewie</t>
  </si>
  <si>
    <t xml:space="preserve">  - Szkoła Podstawowa w Zamęcinie</t>
  </si>
  <si>
    <t xml:space="preserve">  - Szkoła Podstawowa w Sławęcinie</t>
  </si>
  <si>
    <t>Dofinansowanie prowadzone przez Miejsko-</t>
  </si>
  <si>
    <t xml:space="preserve"> -Gminny Ośrodek Pomocy Społecznej :</t>
  </si>
  <si>
    <t>a) działalności świetlicy socjoterapeutycznej w Stradzewie  i wynagrodzenia opiekuna świetlicy socjoterapeutycznej</t>
  </si>
  <si>
    <t>b) działalności świetlicy socjoterapeutycznej w Choszcznie i wynagrodzenia opiekuna świetlicy socjoterapeutycznej</t>
  </si>
  <si>
    <t>c) działalność punktu Konsultacyjno-Interwencyjnego</t>
  </si>
  <si>
    <t xml:space="preserve">oraz wynagrodzenie zatrudnionego w nim </t>
  </si>
  <si>
    <t>konsultanta</t>
  </si>
  <si>
    <t xml:space="preserve">d) dokończenie modernizacji budynku przy </t>
  </si>
  <si>
    <t xml:space="preserve">Dąbrowszczaków 40 w Choszcznie gdzie </t>
  </si>
  <si>
    <t xml:space="preserve">mieści się Środowiskowy Dom Samopomocy oraz </t>
  </si>
  <si>
    <t>Przychodnia Terapii Uzależnienia od Alkoholu</t>
  </si>
  <si>
    <t>i Współuzależnienia</t>
  </si>
  <si>
    <t>Propagowanie profilaktyki alkoholowej w trakcie</t>
  </si>
  <si>
    <t xml:space="preserve"> imprez i zajęć dla dzieci, młodzieży i dorosłych</t>
  </si>
  <si>
    <t>w Choszczeńskim Domu Kultury</t>
  </si>
  <si>
    <t>w zakresie profilaktyki alkoholowej</t>
  </si>
  <si>
    <t>Organizacja wypoczynku letniego i zimowego</t>
  </si>
  <si>
    <t>dla dzieci i młodzieży z terenu Gminy Choszczno, w tym:</t>
  </si>
  <si>
    <t>- organizacja wypoczynku letniego i zimowego,</t>
  </si>
  <si>
    <t>- przygotowanie i wyposażenie placu zabaw dla dzieci</t>
  </si>
  <si>
    <t xml:space="preserve">  w celu aktywnego i racjonalnego spędzania wolnego</t>
  </si>
  <si>
    <t xml:space="preserve">  czasu</t>
  </si>
  <si>
    <t>Rozwiązywania Problemów Alkoholowych oraz</t>
  </si>
  <si>
    <t>koordynacja realizacji Programu Profilaktyki</t>
  </si>
  <si>
    <t>i Rozwiązywania Problemów Alkoholowych</t>
  </si>
  <si>
    <t xml:space="preserve">Zakup usług zdrowotnych dla mieszkańców Gminy </t>
  </si>
  <si>
    <t>Choszczno z zakresu terapii uzależnienia  i</t>
  </si>
  <si>
    <t xml:space="preserve">współuzależnienia realizowanych w postaci </t>
  </si>
  <si>
    <t xml:space="preserve"> wybranych programów</t>
  </si>
  <si>
    <t>Zapewnienie wdrażania programów profilaktyczno-</t>
  </si>
  <si>
    <t xml:space="preserve">prewencyjnych dla dzieci i młodzieży </t>
  </si>
  <si>
    <t>z terenu Gminy Choszczno</t>
  </si>
  <si>
    <t>(organizacje pozarządowe)</t>
  </si>
  <si>
    <t>KS "Korona" Raduń</t>
  </si>
  <si>
    <t>KS "INA" Stradzewo</t>
  </si>
  <si>
    <t xml:space="preserve">KS "Sława" Sławęcin </t>
  </si>
  <si>
    <t>KS  "Gajal Żak"</t>
  </si>
  <si>
    <t>KS "Pomorzanin" Zamęcin</t>
  </si>
  <si>
    <t>UKS "Ikar" Korytowo</t>
  </si>
  <si>
    <t>UKS "AS" Sławęcin</t>
  </si>
  <si>
    <t>UKS "WIGOR" Piasecznik</t>
  </si>
  <si>
    <t xml:space="preserve">imprez i zawodów sportowych na </t>
  </si>
  <si>
    <t>Krytej Pływalni "Wodny Raj"</t>
  </si>
  <si>
    <t xml:space="preserve">Świadczenia rodzinne, zaliczka alimentacyjna oraz składki na ubezpieczenia </t>
  </si>
  <si>
    <t>emerytalne i rentowe z ubezpieczenia społecznego</t>
  </si>
  <si>
    <t>Składki na ubezpieczenia zdrowotne opłacane za osoby pobierajace</t>
  </si>
  <si>
    <t xml:space="preserve"> niektóre świadczenia z pomocy społecznej oraz niektóre świadczenia</t>
  </si>
  <si>
    <t xml:space="preserve"> rodzinne</t>
  </si>
  <si>
    <t xml:space="preserve">Zasiłki i pomoc w naturze oraz składki na ubezpieczenia emerytalne </t>
  </si>
  <si>
    <t xml:space="preserve"> i rentowe</t>
  </si>
  <si>
    <t>Plan
na 2007 r.
(5+8+9+10 +11)</t>
  </si>
  <si>
    <t>x</t>
  </si>
  <si>
    <t>IBPP</t>
  </si>
  <si>
    <t>NR</t>
  </si>
  <si>
    <t>Or</t>
  </si>
  <si>
    <t>SO</t>
  </si>
  <si>
    <t>BOSS</t>
  </si>
  <si>
    <t>MGOPS</t>
  </si>
  <si>
    <t>CRS</t>
  </si>
  <si>
    <t>Wydział Spraw Obywatelskich</t>
  </si>
  <si>
    <t>Wydział Organizacyjny</t>
  </si>
  <si>
    <t>CHDK</t>
  </si>
  <si>
    <t xml:space="preserve">Biuro Obsługi Szkół Samorządowych </t>
  </si>
  <si>
    <t xml:space="preserve">  dla sołectw i osiedli </t>
  </si>
  <si>
    <t>Zapewnienie bezpieczeństwa obywateli na jeziorach i kąpieliskach Gminy Choszczno</t>
  </si>
  <si>
    <t xml:space="preserve">Propagowanie przeciwdziałania narkomanii </t>
  </si>
  <si>
    <t>Propagowanie profilaktyki alkoholowej</t>
  </si>
  <si>
    <t>Organizacja i wykonywanie zadań w zakresie ochrony zdrowia</t>
  </si>
  <si>
    <t>Organizacja i wykonywanie zadań w zakresie edukacyjnej opieki wychowawczej</t>
  </si>
  <si>
    <t>Konserwacja i remont zabytkowych Kościołów Gminy Choszczno</t>
  </si>
  <si>
    <t>Organizacja i wykonywanie zadań w zakresie kultury i ochrony dziedzictwa narodowego</t>
  </si>
  <si>
    <t>Organizacja i wykonywanie zadań w zakresie kultury fizycznej i sportu</t>
  </si>
  <si>
    <t xml:space="preserve">Dotacje celowe na zadania własne gminy realizowane przez podmioty należące
i nienależące do sektora finansów publicznych w 2007 r. </t>
  </si>
  <si>
    <t>Dotacje podmiotowe w 2007 r.</t>
  </si>
  <si>
    <t>Miejska Biblioteka Publiczna w Choszcznie</t>
  </si>
  <si>
    <t>Choszczeński Dom Kultury w Choszcznie</t>
  </si>
  <si>
    <t xml:space="preserve">                      Załącznik Nr 7</t>
  </si>
  <si>
    <t>Wydatki jednostek pomocniczych  w 2007 r.</t>
  </si>
  <si>
    <t>-plan wydatków bieżących z budżetu Gminy</t>
  </si>
  <si>
    <t>Plan wydatków z budżetu Gminy Choszczno</t>
  </si>
  <si>
    <t xml:space="preserve">zwiazanych z realizacją Gminnego Programu Profilaktyki i Rozwiązywania  </t>
  </si>
  <si>
    <t>Problemów Alkoholowych oraz Przeciwdziałania Narkomanii w 2007 r.</t>
  </si>
  <si>
    <t>Załącznik Nr 12</t>
  </si>
  <si>
    <t>Wpływy i wydatki związane z gromadzeniem środków z opłat</t>
  </si>
  <si>
    <t>produktowych</t>
  </si>
  <si>
    <t>Okres realizacji</t>
  </si>
  <si>
    <t xml:space="preserve">Nazwa zadania inwestycyjnego
</t>
  </si>
  <si>
    <t>( w latach)</t>
  </si>
  <si>
    <t xml:space="preserve">Zespoły obsługi ekon.- administracyjnej szkół </t>
  </si>
  <si>
    <t>Załącznik Nr 13</t>
  </si>
  <si>
    <t>Prognoza długu publicznego</t>
  </si>
  <si>
    <t xml:space="preserve">Gminy Choszczno </t>
  </si>
  <si>
    <t>Wykonanie</t>
  </si>
  <si>
    <t>PROGNOZA</t>
  </si>
  <si>
    <t>2004 r.</t>
  </si>
  <si>
    <t>2005 r.</t>
  </si>
  <si>
    <t>2006 r.</t>
  </si>
  <si>
    <t>2007 r.</t>
  </si>
  <si>
    <t>2010 r.</t>
  </si>
  <si>
    <t>2011 r.</t>
  </si>
  <si>
    <t>2012 r.</t>
  </si>
  <si>
    <t>2013 r.</t>
  </si>
  <si>
    <t>2014 r.</t>
  </si>
  <si>
    <t>2015 r.</t>
  </si>
  <si>
    <t>A. DOCHODY:</t>
  </si>
  <si>
    <t>B. WYDATKI:</t>
  </si>
  <si>
    <t xml:space="preserve">    - wydatki bieżące,</t>
  </si>
  <si>
    <t xml:space="preserve">    - wydatki majątkowe.</t>
  </si>
  <si>
    <t>C. NADWYŻKA/DEFICYT (A - B)</t>
  </si>
  <si>
    <t>D. FINANSOWANIE  (D1 - D2)</t>
  </si>
  <si>
    <t>-317 565</t>
  </si>
  <si>
    <t>D1. Przychody ogółem:</t>
  </si>
  <si>
    <t>D11. kredytyi pożyczki w tym:</t>
  </si>
  <si>
    <t>D111. kredyty, w tym:</t>
  </si>
  <si>
    <t xml:space="preserve">       na realizację programów i projektów 
       realizowanych z udziałem środków 
       pochodzących z funduszy strukturalnych 
       i Funduszu Spójności</t>
  </si>
  <si>
    <t>D1111. pożyczki, w tym:</t>
  </si>
  <si>
    <t xml:space="preserve">       pożyczki na prefinansowanie programów 
       i projektów finansowanych z udziałem środków 
       pochodzących z funduszy strukturalnych i 
       Funduszu Spójności, otrzymane z budżetu państwa</t>
  </si>
  <si>
    <t>D12. spłaty pożyczek udzielonych,</t>
  </si>
  <si>
    <t>D13.nadwyżka z lat ubiegłych w tym:</t>
  </si>
  <si>
    <t>D131. środki na pokrycie deficytu</t>
  </si>
  <si>
    <t xml:space="preserve"> D14.papiery wartościowe, w tym:</t>
  </si>
  <si>
    <t>D141.na realizację programów i projektów 
          realizowanych  z udziałem środków 
          pochodzących z funduszy strukturalnych 
          i Funduszu Spójności UE</t>
  </si>
  <si>
    <t xml:space="preserve"> D15. obligacje jednostek samorządowych oraz </t>
  </si>
  <si>
    <t xml:space="preserve">          związków komunalnych w tym:</t>
  </si>
  <si>
    <t xml:space="preserve"> D151. na realizację programów i projektów 
          realizowanych z udziałem środków 
          pochodzących z funduszy strukturalnych 
          i Funduszu Spójności</t>
  </si>
  <si>
    <t>D16.prywatyzacja majątku j.s.t.,</t>
  </si>
  <si>
    <t>D17. inne źródła w tym:</t>
  </si>
  <si>
    <t>D171. środki na pokrycie deficytu</t>
  </si>
  <si>
    <t>D2. Rozchody ogółem z tego:</t>
  </si>
  <si>
    <t xml:space="preserve">D21. spłaty kredytów,  w tym:                                     </t>
  </si>
  <si>
    <t>D211.na realizację programów i projektów 
        finansowanych z udziałem środków 
        pochodzących z funduszy strukturalnych 
        i Funduszu Spójności</t>
  </si>
  <si>
    <t xml:space="preserve">spłaty pożyczek, w tym:                                            </t>
  </si>
  <si>
    <t xml:space="preserve">       na prefinansowanie programów 
       i projektów finansowanych z udziałem środków 
       pochodzących z funduszy strukturalnych i 
       Funduszu Spójności, otrzymane z budżetu państwa</t>
  </si>
  <si>
    <t xml:space="preserve">D22.pożyczki udzielone                                           </t>
  </si>
  <si>
    <t>D23.lokaty w bankach</t>
  </si>
  <si>
    <t xml:space="preserve">D24. wykup papierów wartościowych,  w tym:                        </t>
  </si>
  <si>
    <t>D241.na realizację programów i projektów 
       realizowanych z udziałem środków 
       pochodzących z funduszy strukturalnych 
       i Funduszu Spójności</t>
  </si>
  <si>
    <t xml:space="preserve">D25.wykup obligacji samorządowych, w tym:                      </t>
  </si>
  <si>
    <t>D251. na realizację programów i projektów 
       finansowanych z udziałem środków 
       pochodzących z funduszy strukturalnych 
       i Funduszu Spójności</t>
  </si>
  <si>
    <t xml:space="preserve">      inne cele       ( różnice kursowe)                                                          </t>
  </si>
  <si>
    <t>-561 849</t>
  </si>
  <si>
    <t>E. UMORZENIE POŻYCZKI</t>
  </si>
  <si>
    <t>F. DŁUG NA KONIEC ROKU:</t>
  </si>
  <si>
    <t xml:space="preserve"> 2) zaciągnięte kredyty,</t>
  </si>
  <si>
    <t xml:space="preserve"> 3) zaciągnięte pożyczki,</t>
  </si>
  <si>
    <t xml:space="preserve"> 5) wymagalne zobowiązania:</t>
  </si>
  <si>
    <t>a) wynikające z ustaw i orzeczeń sądów lub ostatecznych       decyzji administracyjnych</t>
  </si>
  <si>
    <t>b) uznane za bezsporne przez właściwą jednostkę sektora finansów publicznych, będącą dłużnikiem</t>
  </si>
  <si>
    <t xml:space="preserve">      a) kredyty,</t>
  </si>
  <si>
    <t xml:space="preserve">      b) pożyczki,</t>
  </si>
  <si>
    <t xml:space="preserve">      c) emitowane papiery wartościowe,</t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</si>
  <si>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</si>
  <si>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</si>
  <si>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</si>
  <si>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</si>
  <si>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 z odsetkami</t>
  </si>
  <si>
    <t xml:space="preserve">     a) spłaty rat kredytów z odsetkami,</t>
  </si>
  <si>
    <t xml:space="preserve">     b) spłaty rat pożyczek z odsetkami,</t>
  </si>
  <si>
    <t xml:space="preserve">     c) wykup papierów wartościowych,</t>
  </si>
  <si>
    <t xml:space="preserve">I. Wskaźnik rocznej spłaty łącznego zadłużenia  
    do dochodu  (poz.44 / poz.1) % </t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</si>
  <si>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</si>
  <si>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r>
      <t xml:space="preserve"> 6) zobowiązania związane z przyrzeczonymi 
      środkami z funduszy strukturalnych oraz 
      Funduszu Spójności Unii Europejskiej</t>
    </r>
    <r>
      <rPr>
        <b/>
        <vertAlign val="superscript"/>
        <sz val="12"/>
        <rFont val="Arial CE"/>
        <family val="2"/>
      </rPr>
      <t>4</t>
    </r>
    <r>
      <rPr>
        <b/>
        <sz val="12"/>
        <rFont val="Arial CE"/>
        <family val="2"/>
      </rPr>
      <t xml:space="preserve">:    </t>
    </r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</si>
  <si>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
     (poz.33 / poz.1) % 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</si>
  <si>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 xml:space="preserve">
    </t>
    </r>
    <r>
      <rPr>
        <b/>
        <sz val="13"/>
        <color indexed="8"/>
        <rFont val="Arial CE"/>
        <family val="2"/>
      </rPr>
      <t xml:space="preserve">((poz.33 (-) poz. 41 / poz.1) % </t>
    </r>
  </si>
  <si>
    <r>
      <t xml:space="preserve"> 5) spłaty zobowiązań związanych z przyrzeczonymi 
     środkami z funduszy  strukturalnych oraz 
      Funduszu Spójności Unii Europejskiej</t>
    </r>
    <r>
      <rPr>
        <b/>
        <vertAlign val="superscript"/>
        <sz val="12"/>
        <rFont val="Arial CE"/>
        <family val="2"/>
      </rPr>
      <t>5</t>
    </r>
    <r>
      <rPr>
        <b/>
        <sz val="12"/>
        <rFont val="Arial CE"/>
        <family val="2"/>
      </rPr>
      <t>:</t>
    </r>
  </si>
  <si>
    <r>
      <t xml:space="preserve">I.1 Wskaźnik rocznej spłaty łącznego zadłużenia  
    do dochodu </t>
    </r>
    <r>
      <rPr>
        <sz val="10"/>
        <rFont val="Arial CE"/>
        <family val="0"/>
      </rPr>
      <t>( bez poz.49)</t>
    </r>
    <r>
      <rPr>
        <b/>
        <sz val="13"/>
        <rFont val="Arial CE"/>
        <family val="2"/>
      </rPr>
      <t xml:space="preserve"> (poz.44 (- )poz.49)/poz.1) % </t>
    </r>
  </si>
  <si>
    <r>
      <t xml:space="preserve">1) </t>
    </r>
    <r>
      <rPr>
        <sz val="10"/>
        <rFont val="Arial CE"/>
        <family val="2"/>
      </rPr>
      <t xml:space="preserve"> -  odpowiednie skreślić 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</si>
  <si>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</si>
  <si>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</si>
  <si>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r>
      <t>4)</t>
    </r>
    <r>
      <rPr>
        <sz val="10"/>
        <rFont val="Arial CE"/>
        <family val="2"/>
      </rPr>
      <t xml:space="preserve">  - podać zobowiązania w wysokości środków przyrzeczonych</t>
    </r>
  </si>
  <si>
    <r>
      <t>5)</t>
    </r>
    <r>
      <rPr>
        <sz val="10"/>
        <rFont val="Arial CE"/>
        <family val="2"/>
      </rPr>
      <t xml:space="preserve">  - podać kwoty w wysokości dotyczącej środków przyrzeczonych</t>
    </r>
  </si>
  <si>
    <t>Plan                     2007 r.</t>
  </si>
  <si>
    <t>2007-2009</t>
  </si>
  <si>
    <t>2007-2008</t>
  </si>
  <si>
    <t>Lata następne</t>
  </si>
  <si>
    <t>2008-2009</t>
  </si>
  <si>
    <t>2007-2010</t>
  </si>
  <si>
    <t>Ocieplenie i elewacja budynku Urzędu Miejsk.</t>
  </si>
  <si>
    <t>2006-2008</t>
  </si>
  <si>
    <t>2006-2007</t>
  </si>
  <si>
    <t>2006-2009</t>
  </si>
  <si>
    <t>Barbakan -wykonanie pokrycia dachu i stolarki okiennej w baszcie Przedbramia Bramy Kamiennej</t>
  </si>
  <si>
    <t>Or + IBPP</t>
  </si>
  <si>
    <t xml:space="preserve">  na 2007 r.</t>
  </si>
  <si>
    <t>2004-2009</t>
  </si>
  <si>
    <t>2004-2007</t>
  </si>
  <si>
    <t>1999-2012</t>
  </si>
  <si>
    <t>2006-2010</t>
  </si>
  <si>
    <t>2003-2007</t>
  </si>
  <si>
    <t>- wodociąg w Sławęcinie i Sławęcinie Kol.</t>
  </si>
  <si>
    <t>Paragraf</t>
  </si>
  <si>
    <t>2005-2007</t>
  </si>
  <si>
    <t>40.</t>
  </si>
  <si>
    <t>41.</t>
  </si>
  <si>
    <t>42.</t>
  </si>
  <si>
    <t>44.</t>
  </si>
  <si>
    <t>Zakupy inwestycyjne            ( aparat fotograficzny)</t>
  </si>
  <si>
    <t>2016 r.</t>
  </si>
  <si>
    <t>Szkoła Podstawowa w Sławęcinie</t>
  </si>
  <si>
    <t>Szkoła Podstawowa w Suliszewie</t>
  </si>
  <si>
    <t>Miejsko- Gminny Ośrodek Pomocy Społecznej w Choszcznie</t>
  </si>
  <si>
    <t>Dokończenie modernizacji  budynku  przy ul. Dąbrowszczaków w Choszcznie</t>
  </si>
  <si>
    <t>Winda w budynku socjalno-klubowym</t>
  </si>
  <si>
    <t>2000 -2006</t>
  </si>
  <si>
    <t>Budynek socjalno-klubowy zobowiązania 2006 r.</t>
  </si>
  <si>
    <t>PT</t>
  </si>
  <si>
    <t xml:space="preserve">PT </t>
  </si>
  <si>
    <t>Biuro Promocji i Turystyki</t>
  </si>
  <si>
    <t xml:space="preserve">Wydział Infrastruktury, Budownictwa i Planowania Przestrzennego </t>
  </si>
  <si>
    <t>Wydział Nieruchomości i Rolnictwa</t>
  </si>
  <si>
    <t>Miejsko-Gminny Ośrodek Pomocy Społecznej w Choszcznie</t>
  </si>
  <si>
    <t>Realizacja zadań przewidzianych do wykonania w Gminnym Programie Ochrony Środowiska oraz w Gminnym Planie Gospodarki Odpadami                                                                               - likwidacja dzikich wysypisk                                                                                                       - program usuwania azbestu</t>
  </si>
  <si>
    <t>Wpływy z opłat za usuwanie drzew i krzewów</t>
  </si>
  <si>
    <t>Załącznik nr 1a</t>
  </si>
  <si>
    <t>Struktura  dochodów gminy Choszczno na 2007 r.</t>
  </si>
  <si>
    <t xml:space="preserve"> w układzie graficznym </t>
  </si>
  <si>
    <t>(wyciąg z załącznika nr 1)</t>
  </si>
  <si>
    <t>WYSZCZEGÓLNIENIE</t>
  </si>
  <si>
    <t>Dochody z podatków, opłat, majątku Gminy</t>
  </si>
  <si>
    <t>Subwencje</t>
  </si>
  <si>
    <t>Dotacje celowe z budżetu państwa i funduszy celowych na dofinansowanie zadań własnych gminy (inwestycyjnych i bieżących)</t>
  </si>
  <si>
    <t>Dotacje celowe na zadania realizowane z zakresu administracji rządowej i na zadania bieżące na podstawie porozumień z organami administracji rządowej</t>
  </si>
  <si>
    <t xml:space="preserve"> RAZEM </t>
  </si>
  <si>
    <t>Plan dochodów własnych jednostek budżetowych i wydatków nimi sfinansowanych</t>
  </si>
  <si>
    <t>Dochody</t>
  </si>
  <si>
    <t>0560</t>
  </si>
  <si>
    <t>Zaległości z podatków zniesionych</t>
  </si>
  <si>
    <t>Zakupy inwestycyjne            (sprzęt komputerowy)</t>
  </si>
  <si>
    <t>Zakupy inwestycyjne            (samochód osobowy)</t>
  </si>
  <si>
    <t>53.</t>
  </si>
  <si>
    <t>54.</t>
  </si>
  <si>
    <t>Straż Miejska</t>
  </si>
  <si>
    <t>Komendy Powiatowe Policji</t>
  </si>
  <si>
    <t xml:space="preserve">Szkoły podstawowe                            </t>
  </si>
  <si>
    <t>2017 r.</t>
  </si>
  <si>
    <t>2018 r.</t>
  </si>
  <si>
    <t>2019 r.</t>
  </si>
  <si>
    <t>2020 r.</t>
  </si>
  <si>
    <t>2021 r.</t>
  </si>
  <si>
    <t xml:space="preserve"> w złotych </t>
  </si>
  <si>
    <t xml:space="preserve">                               w 2007 r.</t>
  </si>
  <si>
    <t>Audyt energetyczny szkół wg wyboru</t>
  </si>
  <si>
    <t>Budowa chodnika w ul. Chrobrego od skrzyż.ul. Mur Południowy do ul. Piastowskiej</t>
  </si>
  <si>
    <t xml:space="preserve">Parking, przebudowa ulicy Niedziałkowskiego </t>
  </si>
  <si>
    <t>Ulica Promenada - przygotowanie dokumentacji</t>
  </si>
  <si>
    <t>Remont nawierzchni chodników - ul. Wolności na odcinku ul. Kopernika do wiaduktu ( prawa strona)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</si>
  <si>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</si>
  <si>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</si>
  <si>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</si>
  <si>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</si>
  <si>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</si>
  <si>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</si>
  <si>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</si>
  <si>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</si>
  <si>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</si>
  <si>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</si>
  <si>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</si>
  <si>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Drogi wewnętrzne</t>
  </si>
  <si>
    <t xml:space="preserve">Zagospodarowanie placu zabaw przy Murze Południowym i Wałów Chrobrego </t>
  </si>
  <si>
    <t>61.</t>
  </si>
  <si>
    <t>Szkoły podstawowe</t>
  </si>
  <si>
    <t>Budowa budynku remizy OSP Raduń</t>
  </si>
  <si>
    <t>Wodociąg Ch-no -Pakość-Bonin - Kolonia Sulino</t>
  </si>
  <si>
    <t xml:space="preserve">Przebudowa zasilania wodociągu i kanal. ul.     23 Lutego </t>
  </si>
  <si>
    <t xml:space="preserve">Ulica Boh. Warszawy przygotowanie dokumentacji na przebudowę uzbrojenia i wyk. nawierzchni </t>
  </si>
  <si>
    <t>Modernizacja nawierzchni ulicy Wyzwolenia wraz z chodnikiem</t>
  </si>
  <si>
    <t>Modernizacja nawierzchni ulicy Słowackiego wraz z chodnikiem</t>
  </si>
  <si>
    <t>Budowa ciągu pieszo-jezdnego  ul.Czarnieckiego - dokumentacja i wykonanie</t>
  </si>
  <si>
    <t>Droga w Raduniu - modernizacja</t>
  </si>
  <si>
    <t>Modernizacja nawierzchni ulicy Nadbrzeżnej (na odcinku od ul. Wolności przy Urzędzie Miejskim do bramy szpitalnej)</t>
  </si>
  <si>
    <t>Modernizacja nawierzchni ulicy Nadbrzeżnej wraz z chodnikiem</t>
  </si>
  <si>
    <t>Modernizacja chodnika przy ulicy Kolejowej ( wraz z obrzeżem i krawężnikami )</t>
  </si>
  <si>
    <t>Ulica Kanałowa- projekt i odwodnienie</t>
  </si>
  <si>
    <t>Droga do Sp.POMREBUD ulica Jagiełły</t>
  </si>
  <si>
    <t>Cmentarz przy ul Zielnej parking, wodociąg, kanal.</t>
  </si>
  <si>
    <t>Budowa kanalizacji sanitarnej- ul. Stawina</t>
  </si>
  <si>
    <t>Budowa kanalizacji - ul. Kościuszki</t>
  </si>
  <si>
    <t>Budowa sieci wod- kan. na odcinku ul. Matejki</t>
  </si>
  <si>
    <t>Budowa sieci wod - kan. w ul. Jagiełły ( osiedle na wysokości Miejskiej Góry)</t>
  </si>
  <si>
    <t xml:space="preserve">Budowa odcinka sieci wod-kan. w ulicy Jagiełły (za cmentarzem radzieckim) </t>
  </si>
  <si>
    <t>Przebudowa sieci  wod -kan. ul. Jagiełły i Dąbrowszczaków</t>
  </si>
  <si>
    <t>Budowa sieci  wod -kan.  na os. Południowym (Betlejem)</t>
  </si>
  <si>
    <t>Budowa boisk szkolnych</t>
  </si>
  <si>
    <t xml:space="preserve">     d) wykup obligacji samorządowych ,</t>
  </si>
  <si>
    <t xml:space="preserve"> 1) wyemitowane papiery wartościowe</t>
  </si>
  <si>
    <t>Zadania inwestycyjne w roku 2007</t>
  </si>
  <si>
    <t>* Wybrać odpowiednie oznaczenie źródła finansowania:</t>
  </si>
  <si>
    <t>B. Środki i dotacje otrzymane od innych jst oraz innych jednostek zaliczanych do sektora finansów publicznych</t>
  </si>
  <si>
    <t>C. Inne źródła - GFOSiGW</t>
  </si>
  <si>
    <t>A. Dotacje i środki z budżetu państwa (np. od wojewody, MEN, UKFiS, MS...)</t>
  </si>
  <si>
    <t>C                        56 000</t>
  </si>
  <si>
    <t>C                    35 000</t>
  </si>
  <si>
    <t>C                       17 235</t>
  </si>
  <si>
    <t xml:space="preserve">                  A           122 911</t>
  </si>
  <si>
    <t xml:space="preserve">                  A           200 000</t>
  </si>
  <si>
    <t>Budowa ciągu pieszo-jezdnego  ul.St.Czarnieckiego - dokumentacja i wykonanie</t>
  </si>
  <si>
    <t>Modernizacja nawierzchni ulicy Nadbrzeżnej          (na odcinku od ul. Wolności przy Urzędzie Miejskim do bramy szpitalnej)</t>
  </si>
  <si>
    <t>rok budżetowy 2007 (7+8+9+10)</t>
  </si>
  <si>
    <t>Budowa sieci wod - kan.  w ul. Jagiełły ( osiedle na wysokości Miejskiej Góry)</t>
  </si>
  <si>
    <t>Budowa sieci wod- kan.  na odcinku ul. Matejki</t>
  </si>
  <si>
    <t>Modernizacja chodnika przy ulicy Kolejowej                    ( wraz z obrzeżem i krawężnikami )</t>
  </si>
  <si>
    <t xml:space="preserve">Przebudowa zasilania wodociągu i kanal. ul.         23 Lutego </t>
  </si>
  <si>
    <t>Modernizacja nawierzchni  drogi (od Urzędu Miejskiego w kierunku cmentarza)</t>
  </si>
  <si>
    <t xml:space="preserve">Udział w strukturze     / % / </t>
  </si>
  <si>
    <t>na lata 2007 - 2021</t>
  </si>
  <si>
    <t>Promocja jednostek samorządu terytorialnego</t>
  </si>
  <si>
    <t>Projekt koncepcyjnej przebudowy systemu wodociagowego na terenie Gminy Choszczno</t>
  </si>
  <si>
    <t>Projekt koncepcji gazyfikacji Gminy Choszczno</t>
  </si>
  <si>
    <t>67.</t>
  </si>
  <si>
    <t>68.</t>
  </si>
  <si>
    <t xml:space="preserve">Świetlice wiejskie </t>
  </si>
  <si>
    <t>69.</t>
  </si>
  <si>
    <t>70.</t>
  </si>
  <si>
    <t>IBPP/BOSS</t>
  </si>
  <si>
    <t xml:space="preserve">Budowa budynku socjalnego </t>
  </si>
  <si>
    <t>Nowy cmentarz w Stawinie</t>
  </si>
  <si>
    <t>Budowa budynku socjalnego</t>
  </si>
  <si>
    <t>Projekt koncepcyjnej przebudowy systemu wodociągowego na terenie Gminy Choszczno</t>
  </si>
  <si>
    <t>Świetlice wiejskie</t>
  </si>
  <si>
    <t>z dnia 29 marca 2007 r.</t>
  </si>
  <si>
    <t xml:space="preserve">                                                                                                      do uchwały Rady Miejskiej w Choszcznie nr VI/73/2007 </t>
  </si>
  <si>
    <t>Kwota                   / zł /</t>
  </si>
  <si>
    <t>Zakupy inwestycyjne - mata do ćwiczeń</t>
  </si>
  <si>
    <t>do uchwały Rady Miejskiej w Choszcznie nr VI/73/2007</t>
  </si>
  <si>
    <t xml:space="preserve">          z dnia 29 marca 2007 r.</t>
  </si>
  <si>
    <t>do uchwały Rady Miejskiej w Choszcznie  nr VI/73/2007</t>
  </si>
  <si>
    <t xml:space="preserve">       do uchwały Rady Miejskiej w Choszcznie nr VI/73/2007</t>
  </si>
  <si>
    <t>Urzędy gmin ( miast)</t>
  </si>
  <si>
    <t>Świadczenia rodzinne, zaliczka alimentacyjna oraz składki na ubezpieczenia emerytalne i rentowe z ubezpieczenia społecznego</t>
  </si>
  <si>
    <t>I</t>
  </si>
  <si>
    <t xml:space="preserve">Or </t>
  </si>
  <si>
    <t>Główny Specjalista ds. Informatyki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</si>
</sst>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\ mmmm\,\ yyyy"/>
    <numFmt numFmtId="169" formatCode="d/m/yy\ h:mm\ AM/PM"/>
    <numFmt numFmtId="170" formatCode="#,##0.0"/>
    <numFmt numFmtId="171" formatCode="0.0%"/>
    <numFmt numFmtId="172" formatCode="#,##0.00\ &quot;zł&quot;"/>
    <numFmt numFmtId="173" formatCode="#,##0.000"/>
    <numFmt numFmtId="174" formatCode="#,##0.0000"/>
    <numFmt numFmtId="175" formatCode="0.0"/>
    <numFmt numFmtId="176" formatCode="0.000%"/>
    <numFmt numFmtId="177" formatCode="0.0000%"/>
    <numFmt numFmtId="178" formatCode="0.00000%"/>
    <numFmt numFmtId="179" formatCode="#00#"/>
    <numFmt numFmtId="180" formatCode="##,##0"/>
    <numFmt numFmtId="181" formatCode="00#"/>
    <numFmt numFmtId="182" formatCode="000#"/>
    <numFmt numFmtId="183" formatCode="00\-000"/>
    <numFmt numFmtId="184" formatCode="0.000"/>
    <numFmt numFmtId="185" formatCode="_-* #,##0.000\ _z_ł_-;\-* #,##0.000\ _z_ł_-;_-* &quot;-&quot;??\ _z_ł_-;_-@_-"/>
    <numFmt numFmtId="186" formatCode="_-* #,##0.0\ _z_ł_-;\-* #,##0.0\ _z_ł_-;_-* &quot;-&quot;??\ _z_ł_-;_-@_-"/>
    <numFmt numFmtId="187" formatCode="#,##0.00_ ;\-#,##0.00\ 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b/>
      <sz val="12"/>
      <color indexed="8"/>
      <name val="Arial CE"/>
      <family val="0"/>
    </font>
    <font>
      <b/>
      <sz val="16"/>
      <name val="Arial"/>
      <family val="2"/>
    </font>
    <font>
      <b/>
      <sz val="12"/>
      <name val="Arial"/>
      <family val="2"/>
    </font>
    <font>
      <b/>
      <i/>
      <u val="single"/>
      <sz val="12"/>
      <name val="Arial CE"/>
      <family val="2"/>
    </font>
    <font>
      <i/>
      <sz val="8"/>
      <name val="Arial CE"/>
      <family val="2"/>
    </font>
    <font>
      <sz val="13"/>
      <name val="Arial CE"/>
      <family val="2"/>
    </font>
    <font>
      <sz val="12"/>
      <color indexed="8"/>
      <name val="Arial CE"/>
      <family val="2"/>
    </font>
    <font>
      <b/>
      <vertAlign val="superscript"/>
      <sz val="12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10"/>
      <color indexed="8"/>
      <name val="Arial CE"/>
      <family val="2"/>
    </font>
    <font>
      <vertAlign val="superscript"/>
      <sz val="10"/>
      <name val="Arial CE"/>
      <family val="2"/>
    </font>
    <font>
      <b/>
      <sz val="8"/>
      <name val="Times New Roman"/>
      <family val="1"/>
    </font>
    <font>
      <b/>
      <sz val="10"/>
      <color indexed="48"/>
      <name val="Arial"/>
      <family val="2"/>
    </font>
    <font>
      <sz val="11"/>
      <color indexed="10"/>
      <name val="Times New Roman"/>
      <family val="1"/>
    </font>
    <font>
      <sz val="10"/>
      <color indexed="17"/>
      <name val="Arial CE"/>
      <family val="0"/>
    </font>
    <font>
      <sz val="11"/>
      <color indexed="8"/>
      <name val="Times New Roman"/>
      <family val="1"/>
    </font>
    <font>
      <sz val="10"/>
      <color indexed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8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12" fillId="0" borderId="3" xfId="0" applyNumberFormat="1" applyFont="1" applyBorder="1" applyAlignment="1">
      <alignment vertical="top" wrapText="1"/>
    </xf>
    <xf numFmtId="3" fontId="12" fillId="0" borderId="4" xfId="0" applyNumberFormat="1" applyFont="1" applyBorder="1" applyAlignment="1">
      <alignment vertical="top" wrapText="1"/>
    </xf>
    <xf numFmtId="0" fontId="12" fillId="0" borderId="3" xfId="0" applyFont="1" applyBorder="1" applyAlignment="1" quotePrefix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right" vertical="center"/>
    </xf>
    <xf numFmtId="0" fontId="0" fillId="0" borderId="7" xfId="0" applyFont="1" applyBorder="1" applyAlignment="1" quotePrefix="1">
      <alignment horizontal="left" vertical="center" wrapText="1"/>
    </xf>
    <xf numFmtId="3" fontId="0" fillId="0" borderId="3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21" fillId="0" borderId="3" xfId="0" applyNumberFormat="1" applyFont="1" applyBorder="1" applyAlignment="1">
      <alignment vertical="top" wrapText="1"/>
    </xf>
    <xf numFmtId="0" fontId="22" fillId="0" borderId="0" xfId="22" applyFont="1">
      <alignment/>
      <protection/>
    </xf>
    <xf numFmtId="0" fontId="12" fillId="0" borderId="0" xfId="22" applyFont="1">
      <alignment/>
      <protection/>
    </xf>
    <xf numFmtId="0" fontId="15" fillId="0" borderId="0" xfId="22" applyFont="1" applyAlignment="1">
      <alignment/>
      <protection/>
    </xf>
    <xf numFmtId="0" fontId="15" fillId="0" borderId="0" xfId="22" applyFont="1" applyAlignment="1">
      <alignment horizontal="center"/>
      <protection/>
    </xf>
    <xf numFmtId="4" fontId="22" fillId="0" borderId="0" xfId="22" applyNumberFormat="1" applyFont="1">
      <alignment/>
      <protection/>
    </xf>
    <xf numFmtId="0" fontId="23" fillId="0" borderId="0" xfId="22" applyFont="1" applyBorder="1">
      <alignment/>
      <protection/>
    </xf>
    <xf numFmtId="0" fontId="10" fillId="0" borderId="0" xfId="22" applyFont="1" applyAlignment="1">
      <alignment horizontal="right"/>
      <protection/>
    </xf>
    <xf numFmtId="0" fontId="23" fillId="0" borderId="0" xfId="22" applyFont="1" applyAlignment="1">
      <alignment horizontal="center"/>
      <protection/>
    </xf>
    <xf numFmtId="0" fontId="15" fillId="0" borderId="15" xfId="22" applyFont="1" applyBorder="1" applyAlignment="1">
      <alignment/>
      <protection/>
    </xf>
    <xf numFmtId="0" fontId="24" fillId="0" borderId="1" xfId="22" applyFont="1" applyFill="1" applyBorder="1" applyAlignment="1">
      <alignment horizontal="center" vertical="center"/>
      <protection/>
    </xf>
    <xf numFmtId="0" fontId="22" fillId="0" borderId="1" xfId="22" applyFont="1" applyFill="1" applyBorder="1">
      <alignment/>
      <protection/>
    </xf>
    <xf numFmtId="0" fontId="24" fillId="0" borderId="14" xfId="22" applyFont="1" applyFill="1" applyBorder="1" applyAlignment="1">
      <alignment horizontal="center" vertical="center"/>
      <protection/>
    </xf>
    <xf numFmtId="0" fontId="22" fillId="0" borderId="14" xfId="22" applyFont="1" applyFill="1" applyBorder="1" applyAlignment="1">
      <alignment horizontal="center"/>
      <protection/>
    </xf>
    <xf numFmtId="0" fontId="24" fillId="0" borderId="14" xfId="22" applyFont="1" applyFill="1" applyBorder="1" applyAlignment="1">
      <alignment horizontal="center"/>
      <protection/>
    </xf>
    <xf numFmtId="0" fontId="9" fillId="0" borderId="1" xfId="22" applyFill="1" applyBorder="1" applyAlignment="1">
      <alignment horizontal="center" vertical="center" wrapText="1"/>
      <protection/>
    </xf>
    <xf numFmtId="0" fontId="24" fillId="0" borderId="8" xfId="22" applyFont="1" applyFill="1" applyBorder="1" applyAlignment="1">
      <alignment horizontal="center" vertical="center"/>
      <protection/>
    </xf>
    <xf numFmtId="0" fontId="10" fillId="0" borderId="16" xfId="22" applyFont="1" applyBorder="1" applyAlignment="1">
      <alignment horizontal="center"/>
      <protection/>
    </xf>
    <xf numFmtId="0" fontId="10" fillId="0" borderId="8" xfId="22" applyFont="1" applyBorder="1" applyAlignment="1">
      <alignment horizontal="center"/>
      <protection/>
    </xf>
    <xf numFmtId="0" fontId="22" fillId="0" borderId="0" xfId="22" applyFont="1" applyFill="1" applyBorder="1">
      <alignment/>
      <protection/>
    </xf>
    <xf numFmtId="4" fontId="10" fillId="0" borderId="16" xfId="22" applyNumberFormat="1" applyFont="1" applyFill="1" applyBorder="1" applyAlignment="1">
      <alignment horizontal="right"/>
      <protection/>
    </xf>
    <xf numFmtId="0" fontId="24" fillId="0" borderId="16" xfId="22" applyFont="1" applyFill="1" applyBorder="1" applyAlignment="1">
      <alignment horizontal="center"/>
      <protection/>
    </xf>
    <xf numFmtId="0" fontId="9" fillId="0" borderId="8" xfId="22" applyFill="1" applyBorder="1" applyAlignment="1">
      <alignment horizontal="center" vertical="center" wrapText="1"/>
      <protection/>
    </xf>
    <xf numFmtId="0" fontId="22" fillId="0" borderId="16" xfId="22" applyFont="1" applyBorder="1">
      <alignment/>
      <protection/>
    </xf>
    <xf numFmtId="0" fontId="22" fillId="0" borderId="8" xfId="22" applyFont="1" applyBorder="1">
      <alignment/>
      <protection/>
    </xf>
    <xf numFmtId="0" fontId="24" fillId="0" borderId="6" xfId="22" applyFont="1" applyFill="1" applyBorder="1" applyAlignment="1">
      <alignment horizontal="center" vertical="center"/>
      <protection/>
    </xf>
    <xf numFmtId="0" fontId="22" fillId="0" borderId="12" xfId="22" applyFont="1" applyBorder="1">
      <alignment/>
      <protection/>
    </xf>
    <xf numFmtId="0" fontId="22" fillId="0" borderId="6" xfId="22" applyFont="1" applyBorder="1">
      <alignment/>
      <protection/>
    </xf>
    <xf numFmtId="0" fontId="22" fillId="0" borderId="15" xfId="22" applyFont="1" applyFill="1" applyBorder="1">
      <alignment/>
      <protection/>
    </xf>
    <xf numFmtId="4" fontId="10" fillId="0" borderId="12" xfId="22" applyNumberFormat="1" applyFont="1" applyFill="1" applyBorder="1" applyAlignment="1">
      <alignment horizontal="right"/>
      <protection/>
    </xf>
    <xf numFmtId="0" fontId="24" fillId="0" borderId="12" xfId="22" applyFont="1" applyFill="1" applyBorder="1" applyAlignment="1">
      <alignment horizontal="center"/>
      <protection/>
    </xf>
    <xf numFmtId="0" fontId="9" fillId="0" borderId="6" xfId="22" applyFill="1" applyBorder="1" applyAlignment="1">
      <alignment horizontal="center" vertical="center" wrapText="1"/>
      <protection/>
    </xf>
    <xf numFmtId="0" fontId="24" fillId="0" borderId="10" xfId="22" applyFont="1" applyFill="1" applyBorder="1" applyAlignment="1">
      <alignment horizontal="center" vertical="center"/>
      <protection/>
    </xf>
    <xf numFmtId="0" fontId="22" fillId="0" borderId="10" xfId="22" applyFont="1" applyBorder="1">
      <alignment/>
      <protection/>
    </xf>
    <xf numFmtId="0" fontId="22" fillId="0" borderId="17" xfId="22" applyFont="1" applyBorder="1">
      <alignment/>
      <protection/>
    </xf>
    <xf numFmtId="0" fontId="22" fillId="0" borderId="16" xfId="22" applyFont="1" applyFill="1" applyBorder="1">
      <alignment/>
      <protection/>
    </xf>
    <xf numFmtId="0" fontId="22" fillId="0" borderId="13" xfId="22" applyFont="1" applyBorder="1">
      <alignment/>
      <protection/>
    </xf>
    <xf numFmtId="0" fontId="22" fillId="0" borderId="12" xfId="22" applyFont="1" applyFill="1" applyBorder="1" applyAlignment="1">
      <alignment horizontal="left" vertical="center"/>
      <protection/>
    </xf>
    <xf numFmtId="0" fontId="22" fillId="0" borderId="0" xfId="22" applyFont="1" applyBorder="1">
      <alignment/>
      <protection/>
    </xf>
    <xf numFmtId="0" fontId="22" fillId="0" borderId="16" xfId="22" applyFont="1" applyFill="1" applyBorder="1" applyAlignment="1">
      <alignment horizontal="right"/>
      <protection/>
    </xf>
    <xf numFmtId="0" fontId="24" fillId="0" borderId="16" xfId="22" applyFont="1" applyFill="1" applyBorder="1" applyAlignment="1">
      <alignment horizontal="right"/>
      <protection/>
    </xf>
    <xf numFmtId="0" fontId="22" fillId="0" borderId="16" xfId="22" applyFont="1" applyFill="1" applyBorder="1" applyAlignment="1">
      <alignment horizontal="center"/>
      <protection/>
    </xf>
    <xf numFmtId="0" fontId="22" fillId="0" borderId="6" xfId="22" applyFont="1" applyFill="1" applyBorder="1">
      <alignment/>
      <protection/>
    </xf>
    <xf numFmtId="0" fontId="22" fillId="0" borderId="6" xfId="22" applyFont="1" applyFill="1" applyBorder="1" applyAlignment="1">
      <alignment horizontal="center"/>
      <protection/>
    </xf>
    <xf numFmtId="0" fontId="24" fillId="0" borderId="6" xfId="22" applyFont="1" applyFill="1" applyBorder="1" applyAlignment="1">
      <alignment horizontal="center"/>
      <protection/>
    </xf>
    <xf numFmtId="0" fontId="24" fillId="0" borderId="8" xfId="22" applyFont="1" applyFill="1" applyBorder="1" applyAlignment="1">
      <alignment horizontal="center"/>
      <protection/>
    </xf>
    <xf numFmtId="4" fontId="10" fillId="0" borderId="16" xfId="22" applyNumberFormat="1" applyFont="1" applyFill="1" applyBorder="1">
      <alignment/>
      <protection/>
    </xf>
    <xf numFmtId="4" fontId="22" fillId="0" borderId="16" xfId="22" applyNumberFormat="1" applyFont="1" applyFill="1" applyBorder="1">
      <alignment/>
      <protection/>
    </xf>
    <xf numFmtId="4" fontId="22" fillId="0" borderId="8" xfId="22" applyNumberFormat="1" applyFont="1" applyFill="1" applyBorder="1">
      <alignment/>
      <protection/>
    </xf>
    <xf numFmtId="0" fontId="22" fillId="0" borderId="8" xfId="22" applyFont="1" applyFill="1" applyBorder="1" applyAlignment="1">
      <alignment horizontal="center"/>
      <protection/>
    </xf>
    <xf numFmtId="0" fontId="22" fillId="0" borderId="15" xfId="22" applyFont="1" applyBorder="1">
      <alignment/>
      <protection/>
    </xf>
    <xf numFmtId="4" fontId="22" fillId="0" borderId="6" xfId="22" applyNumberFormat="1" applyFont="1" applyFill="1" applyBorder="1">
      <alignment/>
      <protection/>
    </xf>
    <xf numFmtId="0" fontId="22" fillId="0" borderId="10" xfId="22" applyFont="1" applyFill="1" applyBorder="1" applyAlignment="1">
      <alignment horizontal="center"/>
      <protection/>
    </xf>
    <xf numFmtId="0" fontId="22" fillId="0" borderId="11" xfId="22" applyFont="1" applyFill="1" applyBorder="1">
      <alignment/>
      <protection/>
    </xf>
    <xf numFmtId="4" fontId="10" fillId="0" borderId="11" xfId="22" applyNumberFormat="1" applyFont="1" applyFill="1" applyBorder="1">
      <alignment/>
      <protection/>
    </xf>
    <xf numFmtId="4" fontId="10" fillId="0" borderId="11" xfId="22" applyNumberFormat="1" applyFont="1" applyFill="1" applyBorder="1" applyAlignment="1">
      <alignment horizontal="right"/>
      <protection/>
    </xf>
    <xf numFmtId="4" fontId="10" fillId="0" borderId="10" xfId="22" applyNumberFormat="1" applyFont="1" applyFill="1" applyBorder="1">
      <alignment/>
      <protection/>
    </xf>
    <xf numFmtId="0" fontId="22" fillId="0" borderId="16" xfId="22" applyFont="1" applyFill="1" applyBorder="1" applyAlignment="1" quotePrefix="1">
      <alignment vertical="top" wrapText="1"/>
      <protection/>
    </xf>
    <xf numFmtId="4" fontId="22" fillId="0" borderId="16" xfId="22" applyNumberFormat="1" applyFont="1" applyFill="1" applyBorder="1" applyAlignment="1">
      <alignment vertical="top"/>
      <protection/>
    </xf>
    <xf numFmtId="0" fontId="22" fillId="0" borderId="16" xfId="22" applyFont="1" applyFill="1" applyBorder="1" applyAlignment="1">
      <alignment vertical="top" wrapText="1"/>
      <protection/>
    </xf>
    <xf numFmtId="0" fontId="22" fillId="0" borderId="16" xfId="22" applyFont="1" applyFill="1" applyBorder="1" applyAlignment="1">
      <alignment horizontal="left"/>
      <protection/>
    </xf>
    <xf numFmtId="4" fontId="22" fillId="0" borderId="8" xfId="22" applyNumberFormat="1" applyFont="1" applyFill="1" applyBorder="1" applyAlignment="1">
      <alignment vertical="top"/>
      <protection/>
    </xf>
    <xf numFmtId="0" fontId="22" fillId="0" borderId="12" xfId="22" applyFont="1" applyFill="1" applyBorder="1" applyAlignment="1">
      <alignment horizontal="left"/>
      <protection/>
    </xf>
    <xf numFmtId="4" fontId="22" fillId="0" borderId="12" xfId="22" applyNumberFormat="1" applyFont="1" applyFill="1" applyBorder="1">
      <alignment/>
      <protection/>
    </xf>
    <xf numFmtId="0" fontId="22" fillId="0" borderId="12" xfId="22" applyFont="1" applyFill="1" applyBorder="1">
      <alignment/>
      <protection/>
    </xf>
    <xf numFmtId="0" fontId="24" fillId="0" borderId="10" xfId="22" applyFont="1" applyFill="1" applyBorder="1" applyAlignment="1">
      <alignment horizontal="center"/>
      <protection/>
    </xf>
    <xf numFmtId="4" fontId="10" fillId="0" borderId="12" xfId="22" applyNumberFormat="1" applyFont="1" applyFill="1" applyBorder="1">
      <alignment/>
      <protection/>
    </xf>
    <xf numFmtId="0" fontId="22" fillId="0" borderId="16" xfId="22" applyFont="1" applyFill="1" applyBorder="1" quotePrefix="1">
      <alignment/>
      <protection/>
    </xf>
    <xf numFmtId="4" fontId="20" fillId="0" borderId="16" xfId="22" applyNumberFormat="1" applyFont="1" applyFill="1" applyBorder="1">
      <alignment/>
      <protection/>
    </xf>
    <xf numFmtId="4" fontId="22" fillId="0" borderId="11" xfId="22" applyNumberFormat="1" applyFont="1" applyFill="1" applyBorder="1">
      <alignment/>
      <protection/>
    </xf>
    <xf numFmtId="4" fontId="22" fillId="0" borderId="10" xfId="22" applyNumberFormat="1" applyFont="1" applyFill="1" applyBorder="1">
      <alignment/>
      <protection/>
    </xf>
    <xf numFmtId="0" fontId="22" fillId="0" borderId="12" xfId="22" applyFont="1" applyFill="1" applyBorder="1" quotePrefix="1">
      <alignment/>
      <protection/>
    </xf>
    <xf numFmtId="0" fontId="22" fillId="0" borderId="8" xfId="22" applyFont="1" applyFill="1" applyBorder="1">
      <alignment/>
      <protection/>
    </xf>
    <xf numFmtId="4" fontId="10" fillId="0" borderId="0" xfId="22" applyNumberFormat="1" applyFont="1" applyFill="1" applyBorder="1">
      <alignment/>
      <protection/>
    </xf>
    <xf numFmtId="4" fontId="10" fillId="0" borderId="8" xfId="22" applyNumberFormat="1" applyFont="1" applyFill="1" applyBorder="1">
      <alignment/>
      <protection/>
    </xf>
    <xf numFmtId="4" fontId="22" fillId="0" borderId="0" xfId="22" applyNumberFormat="1" applyFont="1" applyFill="1" applyBorder="1">
      <alignment/>
      <protection/>
    </xf>
    <xf numFmtId="4" fontId="22" fillId="0" borderId="15" xfId="22" applyNumberFormat="1" applyFont="1" applyFill="1" applyBorder="1">
      <alignment/>
      <protection/>
    </xf>
    <xf numFmtId="4" fontId="22" fillId="0" borderId="0" xfId="22" applyNumberFormat="1" applyFont="1" applyBorder="1">
      <alignment/>
      <protection/>
    </xf>
    <xf numFmtId="0" fontId="15" fillId="2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8" fillId="0" borderId="8" xfId="0" applyFont="1" applyFill="1" applyBorder="1" applyAlignment="1" quotePrefix="1">
      <alignment horizontal="center"/>
    </xf>
    <xf numFmtId="0" fontId="8" fillId="0" borderId="8" xfId="0" applyFont="1" applyFill="1" applyBorder="1" applyAlignment="1">
      <alignment/>
    </xf>
    <xf numFmtId="4" fontId="8" fillId="0" borderId="8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6" xfId="0" applyFont="1" applyFill="1" applyBorder="1" applyAlignment="1" quotePrefix="1">
      <alignment/>
    </xf>
    <xf numFmtId="4" fontId="8" fillId="0" borderId="6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0" fontId="8" fillId="0" borderId="10" xfId="0" applyFont="1" applyFill="1" applyBorder="1" applyAlignment="1" quotePrefix="1">
      <alignment/>
    </xf>
    <xf numFmtId="4" fontId="8" fillId="0" borderId="8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4" fontId="8" fillId="0" borderId="8" xfId="0" applyNumberFormat="1" applyFont="1" applyFill="1" applyBorder="1" applyAlignment="1" applyProtection="1">
      <alignment/>
      <protection locked="0"/>
    </xf>
    <xf numFmtId="0" fontId="5" fillId="0" borderId="16" xfId="0" applyFont="1" applyFill="1" applyBorder="1" applyAlignment="1">
      <alignment horizontal="center"/>
    </xf>
    <xf numFmtId="4" fontId="5" fillId="0" borderId="8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 quotePrefix="1">
      <alignment horizontal="center"/>
    </xf>
    <xf numFmtId="0" fontId="5" fillId="0" borderId="16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 quotePrefix="1">
      <alignment/>
    </xf>
    <xf numFmtId="4" fontId="8" fillId="0" borderId="6" xfId="0" applyNumberFormat="1" applyFont="1" applyFill="1" applyBorder="1" applyAlignment="1" applyProtection="1">
      <alignment/>
      <protection locked="0"/>
    </xf>
    <xf numFmtId="0" fontId="8" fillId="0" borderId="16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5" fillId="0" borderId="16" xfId="0" applyFont="1" applyFill="1" applyBorder="1" applyAlignment="1">
      <alignment vertical="top"/>
    </xf>
    <xf numFmtId="0" fontId="8" fillId="0" borderId="16" xfId="0" applyFont="1" applyFill="1" applyBorder="1" applyAlignment="1" quotePrefix="1">
      <alignment horizontal="center" vertical="top"/>
    </xf>
    <xf numFmtId="4" fontId="5" fillId="0" borderId="8" xfId="0" applyNumberFormat="1" applyFont="1" applyFill="1" applyBorder="1" applyAlignment="1">
      <alignment vertical="top"/>
    </xf>
    <xf numFmtId="0" fontId="8" fillId="0" borderId="12" xfId="0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/>
    </xf>
    <xf numFmtId="0" fontId="8" fillId="0" borderId="16" xfId="0" applyFont="1" applyFill="1" applyBorder="1" applyAlignment="1" quotePrefix="1">
      <alignment horizontal="right"/>
    </xf>
    <xf numFmtId="0" fontId="5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4" fontId="5" fillId="4" borderId="10" xfId="0" applyNumberFormat="1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4" fontId="5" fillId="4" borderId="8" xfId="0" applyNumberFormat="1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16" xfId="0" applyFont="1" applyFill="1" applyBorder="1" applyAlignment="1">
      <alignment/>
    </xf>
    <xf numFmtId="4" fontId="5" fillId="4" borderId="6" xfId="0" applyNumberFormat="1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4" fontId="5" fillId="4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/>
    </xf>
    <xf numFmtId="0" fontId="0" fillId="3" borderId="18" xfId="0" applyFill="1" applyBorder="1" applyAlignment="1">
      <alignment/>
    </xf>
    <xf numFmtId="4" fontId="4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12" fillId="0" borderId="0" xfId="22" applyFont="1" applyAlignment="1">
      <alignment/>
      <protection/>
    </xf>
    <xf numFmtId="0" fontId="4" fillId="5" borderId="1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 quotePrefix="1">
      <alignment horizontal="center" vertical="top" wrapText="1"/>
    </xf>
    <xf numFmtId="0" fontId="15" fillId="4" borderId="2" xfId="0" applyFont="1" applyFill="1" applyBorder="1" applyAlignment="1" quotePrefix="1">
      <alignment vertical="top" wrapText="1"/>
    </xf>
    <xf numFmtId="0" fontId="15" fillId="4" borderId="2" xfId="0" applyFont="1" applyFill="1" applyBorder="1" applyAlignment="1">
      <alignment vertical="top" wrapText="1"/>
    </xf>
    <xf numFmtId="3" fontId="15" fillId="4" borderId="2" xfId="0" applyNumberFormat="1" applyFont="1" applyFill="1" applyBorder="1" applyAlignment="1">
      <alignment vertical="top" wrapText="1"/>
    </xf>
    <xf numFmtId="0" fontId="15" fillId="4" borderId="3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vertical="top" wrapText="1"/>
    </xf>
    <xf numFmtId="3" fontId="15" fillId="4" borderId="3" xfId="0" applyNumberFormat="1" applyFont="1" applyFill="1" applyBorder="1" applyAlignment="1">
      <alignment vertical="top" wrapText="1"/>
    </xf>
    <xf numFmtId="3" fontId="12" fillId="4" borderId="3" xfId="0" applyNumberFormat="1" applyFont="1" applyFill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26" fillId="2" borderId="10" xfId="22" applyFont="1" applyFill="1" applyBorder="1" applyAlignment="1">
      <alignment horizontal="center"/>
      <protection/>
    </xf>
    <xf numFmtId="0" fontId="26" fillId="2" borderId="6" xfId="22" applyFont="1" applyFill="1" applyBorder="1" applyAlignment="1">
      <alignment horizontal="center"/>
      <protection/>
    </xf>
    <xf numFmtId="49" fontId="26" fillId="2" borderId="6" xfId="22" applyNumberFormat="1" applyFont="1" applyFill="1" applyBorder="1" applyAlignment="1">
      <alignment horizontal="center"/>
      <protection/>
    </xf>
    <xf numFmtId="49" fontId="26" fillId="2" borderId="1" xfId="22" applyNumberFormat="1" applyFont="1" applyFill="1" applyBorder="1" applyAlignment="1">
      <alignment horizontal="center"/>
      <protection/>
    </xf>
    <xf numFmtId="0" fontId="26" fillId="2" borderId="1" xfId="22" applyFont="1" applyFill="1" applyBorder="1" applyAlignment="1">
      <alignment horizontal="center"/>
      <protection/>
    </xf>
    <xf numFmtId="0" fontId="27" fillId="0" borderId="10" xfId="22" applyFont="1" applyBorder="1" applyAlignment="1">
      <alignment horizontal="right"/>
      <protection/>
    </xf>
    <xf numFmtId="0" fontId="27" fillId="0" borderId="10" xfId="22" applyFont="1" applyBorder="1">
      <alignment/>
      <protection/>
    </xf>
    <xf numFmtId="4" fontId="27" fillId="0" borderId="1" xfId="22" applyNumberFormat="1" applyFont="1" applyBorder="1">
      <alignment/>
      <protection/>
    </xf>
    <xf numFmtId="0" fontId="27" fillId="0" borderId="1" xfId="22" applyFont="1" applyBorder="1">
      <alignment/>
      <protection/>
    </xf>
    <xf numFmtId="0" fontId="27" fillId="0" borderId="0" xfId="22" applyFont="1">
      <alignment/>
      <protection/>
    </xf>
    <xf numFmtId="0" fontId="23" fillId="4" borderId="18" xfId="22" applyFont="1" applyFill="1" applyBorder="1" applyAlignment="1">
      <alignment horizontal="center"/>
      <protection/>
    </xf>
    <xf numFmtId="0" fontId="23" fillId="4" borderId="14" xfId="22" applyFont="1" applyFill="1" applyBorder="1" applyAlignment="1">
      <alignment horizontal="left" vertical="center"/>
      <protection/>
    </xf>
    <xf numFmtId="4" fontId="23" fillId="4" borderId="14" xfId="22" applyNumberFormat="1" applyFont="1" applyFill="1" applyBorder="1" applyAlignment="1">
      <alignment horizontal="right"/>
      <protection/>
    </xf>
    <xf numFmtId="0" fontId="24" fillId="4" borderId="1" xfId="22" applyFont="1" applyFill="1" applyBorder="1" applyAlignment="1">
      <alignment horizontal="center" vertical="center"/>
      <protection/>
    </xf>
    <xf numFmtId="0" fontId="23" fillId="4" borderId="1" xfId="22" applyFont="1" applyFill="1" applyBorder="1" applyAlignment="1">
      <alignment horizontal="center"/>
      <protection/>
    </xf>
    <xf numFmtId="0" fontId="23" fillId="4" borderId="14" xfId="22" applyFont="1" applyFill="1" applyBorder="1" applyAlignment="1">
      <alignment horizontal="center"/>
      <protection/>
    </xf>
    <xf numFmtId="0" fontId="23" fillId="4" borderId="18" xfId="22" applyFont="1" applyFill="1" applyBorder="1">
      <alignment/>
      <protection/>
    </xf>
    <xf numFmtId="0" fontId="24" fillId="4" borderId="14" xfId="22" applyFont="1" applyFill="1" applyBorder="1" applyAlignment="1">
      <alignment horizontal="center"/>
      <protection/>
    </xf>
    <xf numFmtId="0" fontId="9" fillId="4" borderId="1" xfId="22" applyFill="1" applyBorder="1" applyAlignment="1">
      <alignment horizontal="center" vertical="center" wrapText="1"/>
      <protection/>
    </xf>
    <xf numFmtId="0" fontId="22" fillId="2" borderId="10" xfId="22" applyFont="1" applyFill="1" applyBorder="1">
      <alignment/>
      <protection/>
    </xf>
    <xf numFmtId="0" fontId="22" fillId="2" borderId="11" xfId="22" applyFont="1" applyFill="1" applyBorder="1" applyAlignment="1">
      <alignment horizontal="center"/>
      <protection/>
    </xf>
    <xf numFmtId="0" fontId="24" fillId="2" borderId="19" xfId="22" applyFont="1" applyFill="1" applyBorder="1" applyAlignment="1">
      <alignment horizontal="center" vertical="center"/>
      <protection/>
    </xf>
    <xf numFmtId="0" fontId="22" fillId="2" borderId="8" xfId="22" applyFont="1" applyFill="1" applyBorder="1">
      <alignment/>
      <protection/>
    </xf>
    <xf numFmtId="0" fontId="22" fillId="2" borderId="16" xfId="22" applyFont="1" applyFill="1" applyBorder="1" applyAlignment="1">
      <alignment horizontal="center"/>
      <protection/>
    </xf>
    <xf numFmtId="0" fontId="24" fillId="2" borderId="17" xfId="22" applyFont="1" applyFill="1" applyBorder="1" applyAlignment="1">
      <alignment horizontal="center" vertical="center"/>
      <protection/>
    </xf>
    <xf numFmtId="0" fontId="24" fillId="2" borderId="11" xfId="22" applyFont="1" applyFill="1" applyBorder="1" applyAlignment="1">
      <alignment horizontal="center"/>
      <protection/>
    </xf>
    <xf numFmtId="0" fontId="12" fillId="2" borderId="16" xfId="22" applyFont="1" applyFill="1" applyBorder="1" applyAlignment="1">
      <alignment horizontal="center"/>
      <protection/>
    </xf>
    <xf numFmtId="0" fontId="24" fillId="2" borderId="16" xfId="22" applyFont="1" applyFill="1" applyBorder="1" applyAlignment="1">
      <alignment horizontal="center"/>
      <protection/>
    </xf>
    <xf numFmtId="4" fontId="25" fillId="3" borderId="6" xfId="22" applyNumberFormat="1" applyFont="1" applyFill="1" applyBorder="1">
      <alignment/>
      <protection/>
    </xf>
    <xf numFmtId="0" fontId="22" fillId="3" borderId="1" xfId="22" applyFont="1" applyFill="1" applyBorder="1">
      <alignment/>
      <protection/>
    </xf>
    <xf numFmtId="4" fontId="23" fillId="3" borderId="12" xfId="22" applyNumberFormat="1" applyFont="1" applyFill="1" applyBorder="1" applyAlignment="1">
      <alignment horizontal="center"/>
      <protection/>
    </xf>
    <xf numFmtId="4" fontId="23" fillId="3" borderId="14" xfId="22" applyNumberFormat="1" applyFont="1" applyFill="1" applyBorder="1" applyAlignment="1">
      <alignment horizontal="right"/>
      <protection/>
    </xf>
    <xf numFmtId="4" fontId="23" fillId="3" borderId="1" xfId="22" applyNumberFormat="1" applyFont="1" applyFill="1" applyBorder="1" applyAlignment="1">
      <alignment horizontal="right"/>
      <protection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29" fillId="4" borderId="8" xfId="0" applyNumberFormat="1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8" fillId="4" borderId="17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0" fillId="0" borderId="0" xfId="18" applyFont="1" applyAlignment="1">
      <alignment horizontal="center"/>
      <protection/>
    </xf>
    <xf numFmtId="0" fontId="0" fillId="0" borderId="0" xfId="18">
      <alignment/>
      <protection/>
    </xf>
    <xf numFmtId="0" fontId="15" fillId="0" borderId="0" xfId="21" applyFont="1" applyBorder="1" applyAlignment="1">
      <alignment horizontal="left"/>
      <protection/>
    </xf>
    <xf numFmtId="0" fontId="15" fillId="0" borderId="0" xfId="21" applyFont="1">
      <alignment/>
      <protection/>
    </xf>
    <xf numFmtId="0" fontId="0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 vertical="center" wrapText="1"/>
      <protection/>
    </xf>
    <xf numFmtId="0" fontId="32" fillId="0" borderId="0" xfId="20" applyFont="1" applyBorder="1" applyAlignment="1">
      <alignment wrapText="1"/>
      <protection/>
    </xf>
    <xf numFmtId="0" fontId="3" fillId="0" borderId="20" xfId="18" applyFont="1" applyBorder="1" applyAlignment="1">
      <alignment vertical="center"/>
      <protection/>
    </xf>
    <xf numFmtId="0" fontId="3" fillId="0" borderId="20" xfId="18" applyFont="1" applyBorder="1" applyAlignment="1">
      <alignment horizontal="center" vertical="center"/>
      <protection/>
    </xf>
    <xf numFmtId="0" fontId="3" fillId="0" borderId="20" xfId="18" applyFont="1" applyFill="1" applyBorder="1" applyAlignment="1">
      <alignment horizontal="center" vertical="center"/>
      <protection/>
    </xf>
    <xf numFmtId="0" fontId="4" fillId="0" borderId="0" xfId="18" applyFont="1">
      <alignment/>
      <protection/>
    </xf>
    <xf numFmtId="0" fontId="33" fillId="0" borderId="21" xfId="18" applyFont="1" applyBorder="1" applyAlignment="1">
      <alignment horizontal="center" vertical="center"/>
      <protection/>
    </xf>
    <xf numFmtId="0" fontId="33" fillId="0" borderId="20" xfId="18" applyFont="1" applyBorder="1" applyAlignment="1">
      <alignment horizontal="center" vertical="center"/>
      <protection/>
    </xf>
    <xf numFmtId="0" fontId="8" fillId="0" borderId="21" xfId="18" applyFont="1" applyBorder="1" applyAlignment="1">
      <alignment horizontal="center" vertical="center"/>
      <protection/>
    </xf>
    <xf numFmtId="0" fontId="11" fillId="0" borderId="21" xfId="18" applyFont="1" applyBorder="1" applyAlignment="1">
      <alignment vertical="center"/>
      <protection/>
    </xf>
    <xf numFmtId="3" fontId="11" fillId="0" borderId="21" xfId="18" applyNumberFormat="1" applyFont="1" applyBorder="1" applyAlignment="1">
      <alignment vertical="center"/>
      <protection/>
    </xf>
    <xf numFmtId="0" fontId="34" fillId="0" borderId="0" xfId="18" applyFont="1">
      <alignment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1" xfId="18" applyFont="1" applyBorder="1" applyAlignment="1">
      <alignment vertical="center"/>
      <protection/>
    </xf>
    <xf numFmtId="3" fontId="8" fillId="0" borderId="1" xfId="18" applyNumberFormat="1" applyFont="1" applyBorder="1" applyAlignment="1">
      <alignment vertical="center"/>
      <protection/>
    </xf>
    <xf numFmtId="3" fontId="8" fillId="0" borderId="14" xfId="18" applyNumberFormat="1" applyFont="1" applyBorder="1" applyAlignment="1">
      <alignment vertical="center"/>
      <protection/>
    </xf>
    <xf numFmtId="3" fontId="8" fillId="0" borderId="23" xfId="18" applyNumberFormat="1" applyFont="1" applyBorder="1" applyAlignment="1">
      <alignment vertical="center"/>
      <protection/>
    </xf>
    <xf numFmtId="0" fontId="8" fillId="0" borderId="0" xfId="18" applyFont="1">
      <alignment/>
      <protection/>
    </xf>
    <xf numFmtId="0" fontId="8" fillId="0" borderId="24" xfId="18" applyFont="1" applyBorder="1" applyAlignment="1">
      <alignment horizontal="center" vertical="center"/>
      <protection/>
    </xf>
    <xf numFmtId="0" fontId="8" fillId="0" borderId="10" xfId="18" applyFont="1" applyBorder="1" applyAlignment="1">
      <alignment vertical="center"/>
      <protection/>
    </xf>
    <xf numFmtId="3" fontId="8" fillId="0" borderId="10" xfId="18" applyNumberFormat="1" applyFont="1" applyBorder="1" applyAlignment="1">
      <alignment vertical="center"/>
      <protection/>
    </xf>
    <xf numFmtId="3" fontId="8" fillId="0" borderId="11" xfId="18" applyNumberFormat="1" applyFont="1" applyBorder="1" applyAlignment="1">
      <alignment vertical="center"/>
      <protection/>
    </xf>
    <xf numFmtId="3" fontId="8" fillId="0" borderId="25" xfId="18" applyNumberFormat="1" applyFont="1" applyBorder="1" applyAlignment="1">
      <alignment vertical="center"/>
      <protection/>
    </xf>
    <xf numFmtId="3" fontId="11" fillId="0" borderId="21" xfId="18" applyNumberFormat="1" applyFont="1" applyBorder="1" applyAlignment="1" quotePrefix="1">
      <alignment horizontal="right" vertical="center"/>
      <protection/>
    </xf>
    <xf numFmtId="3" fontId="34" fillId="0" borderId="21" xfId="18" applyNumberFormat="1" applyFont="1" applyBorder="1" applyAlignment="1" quotePrefix="1">
      <alignment horizontal="right" vertical="center"/>
      <protection/>
    </xf>
    <xf numFmtId="3" fontId="11" fillId="0" borderId="21" xfId="18" applyNumberFormat="1" applyFont="1" applyBorder="1" applyAlignment="1">
      <alignment vertical="center"/>
      <protection/>
    </xf>
    <xf numFmtId="3" fontId="11" fillId="0" borderId="26" xfId="18" applyNumberFormat="1" applyFont="1" applyBorder="1" applyAlignment="1">
      <alignment vertical="center"/>
      <protection/>
    </xf>
    <xf numFmtId="0" fontId="8" fillId="0" borderId="27" xfId="18" applyFont="1" applyBorder="1" applyAlignment="1">
      <alignment horizontal="center" vertical="center"/>
      <protection/>
    </xf>
    <xf numFmtId="0" fontId="8" fillId="0" borderId="6" xfId="18" applyFont="1" applyBorder="1" applyAlignment="1">
      <alignment vertical="center"/>
      <protection/>
    </xf>
    <xf numFmtId="3" fontId="8" fillId="0" borderId="6" xfId="18" applyNumberFormat="1" applyFont="1" applyBorder="1" applyAlignment="1">
      <alignment vertical="center"/>
      <protection/>
    </xf>
    <xf numFmtId="3" fontId="8" fillId="0" borderId="12" xfId="18" applyNumberFormat="1" applyFont="1" applyBorder="1" applyAlignment="1">
      <alignment vertical="center"/>
      <protection/>
    </xf>
    <xf numFmtId="3" fontId="8" fillId="0" borderId="28" xfId="18" applyNumberFormat="1" applyFont="1" applyBorder="1" applyAlignment="1">
      <alignment vertical="center"/>
      <protection/>
    </xf>
    <xf numFmtId="0" fontId="8" fillId="0" borderId="10" xfId="18" applyFont="1" applyBorder="1" applyAlignment="1">
      <alignment vertical="center" wrapText="1"/>
      <protection/>
    </xf>
    <xf numFmtId="0" fontId="8" fillId="0" borderId="1" xfId="18" applyFont="1" applyBorder="1" applyAlignment="1">
      <alignment vertical="center"/>
      <protection/>
    </xf>
    <xf numFmtId="0" fontId="5" fillId="0" borderId="1" xfId="18" applyFont="1" applyBorder="1" applyAlignment="1">
      <alignment vertical="center"/>
      <protection/>
    </xf>
    <xf numFmtId="0" fontId="8" fillId="0" borderId="10" xfId="18" applyFont="1" applyBorder="1" applyAlignment="1">
      <alignment horizontal="center" vertical="center"/>
      <protection/>
    </xf>
    <xf numFmtId="0" fontId="5" fillId="0" borderId="29" xfId="18" applyFont="1" applyBorder="1" applyAlignment="1">
      <alignment vertical="center" wrapText="1"/>
      <protection/>
    </xf>
    <xf numFmtId="3" fontId="8" fillId="0" borderId="19" xfId="18" applyNumberFormat="1" applyFont="1" applyBorder="1" applyAlignment="1">
      <alignment vertical="center"/>
      <protection/>
    </xf>
    <xf numFmtId="0" fontId="8" fillId="0" borderId="6" xfId="18" applyFont="1" applyBorder="1" applyAlignment="1">
      <alignment horizontal="center" vertical="center"/>
      <protection/>
    </xf>
    <xf numFmtId="0" fontId="5" fillId="0" borderId="15" xfId="18" applyFont="1" applyBorder="1" applyAlignment="1">
      <alignment vertical="center" wrapText="1"/>
      <protection/>
    </xf>
    <xf numFmtId="3" fontId="8" fillId="0" borderId="13" xfId="18" applyNumberFormat="1" applyFont="1" applyBorder="1" applyAlignment="1">
      <alignment vertical="center"/>
      <protection/>
    </xf>
    <xf numFmtId="0" fontId="8" fillId="0" borderId="8" xfId="18" applyFont="1" applyBorder="1" applyAlignment="1">
      <alignment vertical="center" wrapText="1"/>
      <protection/>
    </xf>
    <xf numFmtId="0" fontId="5" fillId="0" borderId="10" xfId="18" applyFont="1" applyBorder="1" applyAlignment="1">
      <alignment vertical="center"/>
      <protection/>
    </xf>
    <xf numFmtId="3" fontId="8" fillId="0" borderId="29" xfId="18" applyNumberFormat="1" applyFont="1" applyBorder="1" applyAlignment="1">
      <alignment vertical="center"/>
      <protection/>
    </xf>
    <xf numFmtId="0" fontId="8" fillId="0" borderId="30" xfId="18" applyFont="1" applyBorder="1" applyAlignment="1">
      <alignment horizontal="center" vertical="center"/>
      <protection/>
    </xf>
    <xf numFmtId="0" fontId="11" fillId="0" borderId="20" xfId="18" applyFont="1" applyBorder="1" applyAlignment="1">
      <alignment vertical="center"/>
      <protection/>
    </xf>
    <xf numFmtId="3" fontId="11" fillId="0" borderId="20" xfId="18" applyNumberFormat="1" applyFont="1" applyBorder="1" applyAlignment="1">
      <alignment vertical="center"/>
      <protection/>
    </xf>
    <xf numFmtId="0" fontId="8" fillId="0" borderId="11" xfId="18" applyFont="1" applyBorder="1" applyAlignment="1">
      <alignment vertical="center"/>
      <protection/>
    </xf>
    <xf numFmtId="0" fontId="8" fillId="0" borderId="25" xfId="18" applyFont="1" applyBorder="1" applyAlignment="1">
      <alignment vertical="center"/>
      <protection/>
    </xf>
    <xf numFmtId="3" fontId="8" fillId="0" borderId="11" xfId="18" applyNumberFormat="1" applyFont="1" applyBorder="1" applyAlignment="1" quotePrefix="1">
      <alignment horizontal="right" vertical="center"/>
      <protection/>
    </xf>
    <xf numFmtId="3" fontId="8" fillId="0" borderId="21" xfId="18" applyNumberFormat="1" applyFont="1" applyBorder="1" applyAlignment="1">
      <alignment vertical="center"/>
      <protection/>
    </xf>
    <xf numFmtId="0" fontId="5" fillId="0" borderId="1" xfId="18" applyFont="1" applyFill="1" applyBorder="1" applyAlignment="1">
      <alignment vertical="center"/>
      <protection/>
    </xf>
    <xf numFmtId="3" fontId="8" fillId="0" borderId="1" xfId="18" applyNumberFormat="1" applyFont="1" applyBorder="1">
      <alignment/>
      <protection/>
    </xf>
    <xf numFmtId="3" fontId="8" fillId="0" borderId="14" xfId="18" applyNumberFormat="1" applyFont="1" applyBorder="1">
      <alignment/>
      <protection/>
    </xf>
    <xf numFmtId="3" fontId="8" fillId="0" borderId="23" xfId="18" applyNumberFormat="1" applyFont="1" applyBorder="1">
      <alignment/>
      <protection/>
    </xf>
    <xf numFmtId="0" fontId="8" fillId="0" borderId="1" xfId="18" applyFont="1" applyFill="1" applyBorder="1" applyAlignment="1">
      <alignment vertic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5" fillId="0" borderId="1" xfId="18" applyFont="1" applyFill="1" applyBorder="1" applyAlignment="1">
      <alignment vertical="center" wrapText="1"/>
      <protection/>
    </xf>
    <xf numFmtId="0" fontId="8" fillId="0" borderId="10" xfId="18" applyFont="1" applyFill="1" applyBorder="1" applyAlignment="1">
      <alignment vertical="center"/>
      <protection/>
    </xf>
    <xf numFmtId="3" fontId="8" fillId="0" borderId="10" xfId="18" applyNumberFormat="1" applyFont="1" applyBorder="1">
      <alignment/>
      <protection/>
    </xf>
    <xf numFmtId="3" fontId="8" fillId="0" borderId="11" xfId="18" applyNumberFormat="1" applyFont="1" applyBorder="1">
      <alignment/>
      <protection/>
    </xf>
    <xf numFmtId="0" fontId="11" fillId="0" borderId="21" xfId="18" applyFont="1" applyFill="1" applyBorder="1" applyAlignment="1">
      <alignment vertical="center" wrapText="1"/>
      <protection/>
    </xf>
    <xf numFmtId="171" fontId="11" fillId="0" borderId="21" xfId="18" applyNumberFormat="1" applyFont="1" applyFill="1" applyBorder="1" applyAlignment="1">
      <alignment vertical="center"/>
      <protection/>
    </xf>
    <xf numFmtId="0" fontId="11" fillId="0" borderId="0" xfId="18" applyFont="1" applyFill="1" applyBorder="1" applyAlignment="1">
      <alignment vertical="center" wrapText="1"/>
      <protection/>
    </xf>
    <xf numFmtId="0" fontId="5" fillId="0" borderId="9" xfId="18" applyFont="1" applyFill="1" applyBorder="1" applyAlignment="1">
      <alignment vertic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3" fontId="8" fillId="0" borderId="14" xfId="18" applyNumberFormat="1" applyFont="1" applyFill="1" applyBorder="1" applyAlignment="1">
      <alignment vertical="center"/>
      <protection/>
    </xf>
    <xf numFmtId="3" fontId="8" fillId="0" borderId="23" xfId="18" applyNumberFormat="1" applyFont="1" applyFill="1" applyBorder="1" applyAlignment="1">
      <alignment vertical="center"/>
      <protection/>
    </xf>
    <xf numFmtId="0" fontId="5" fillId="0" borderId="9" xfId="18" applyFont="1" applyFill="1" applyBorder="1" applyAlignment="1">
      <alignment vertical="center" wrapText="1"/>
      <protection/>
    </xf>
    <xf numFmtId="0" fontId="5" fillId="0" borderId="19" xfId="18" applyFont="1" applyFill="1" applyBorder="1" applyAlignment="1">
      <alignment vertical="center" wrapText="1"/>
      <protection/>
    </xf>
    <xf numFmtId="3" fontId="8" fillId="0" borderId="10" xfId="18" applyNumberFormat="1" applyFont="1" applyFill="1" applyBorder="1" applyAlignment="1">
      <alignment vertical="center"/>
      <protection/>
    </xf>
    <xf numFmtId="3" fontId="8" fillId="0" borderId="11" xfId="18" applyNumberFormat="1" applyFont="1" applyFill="1" applyBorder="1" applyAlignment="1">
      <alignment vertical="center"/>
      <protection/>
    </xf>
    <xf numFmtId="3" fontId="8" fillId="0" borderId="25" xfId="18" applyNumberFormat="1" applyFont="1" applyFill="1" applyBorder="1" applyAlignment="1">
      <alignment vertical="center"/>
      <protection/>
    </xf>
    <xf numFmtId="0" fontId="8" fillId="0" borderId="9" xfId="18" applyFont="1" applyFill="1" applyBorder="1" applyAlignment="1">
      <alignment vertical="center" wrapText="1"/>
      <protection/>
    </xf>
    <xf numFmtId="0" fontId="8" fillId="0" borderId="19" xfId="18" applyFont="1" applyFill="1" applyBorder="1" applyAlignment="1">
      <alignment vertical="center" wrapText="1"/>
      <protection/>
    </xf>
    <xf numFmtId="171" fontId="8" fillId="0" borderId="21" xfId="18" applyNumberFormat="1" applyFont="1" applyFill="1" applyBorder="1" applyAlignment="1">
      <alignment vertical="center"/>
      <protection/>
    </xf>
    <xf numFmtId="0" fontId="0" fillId="0" borderId="0" xfId="18" applyAlignment="1">
      <alignment horizontal="center" wrapText="1"/>
      <protection/>
    </xf>
    <xf numFmtId="0" fontId="40" fillId="0" borderId="0" xfId="18" applyFont="1">
      <alignment/>
      <protection/>
    </xf>
    <xf numFmtId="0" fontId="9" fillId="0" borderId="0" xfId="18" applyFont="1" applyAlignment="1">
      <alignment wrapText="1"/>
      <protection/>
    </xf>
    <xf numFmtId="0" fontId="0" fillId="0" borderId="0" xfId="18" applyFont="1">
      <alignment/>
      <protection/>
    </xf>
    <xf numFmtId="4" fontId="5" fillId="0" borderId="8" xfId="0" applyNumberFormat="1" applyFont="1" applyFill="1" applyBorder="1" applyAlignment="1">
      <alignment/>
    </xf>
    <xf numFmtId="4" fontId="29" fillId="0" borderId="8" xfId="0" applyNumberFormat="1" applyFont="1" applyFill="1" applyBorder="1" applyAlignment="1">
      <alignment/>
    </xf>
    <xf numFmtId="4" fontId="5" fillId="3" borderId="6" xfId="0" applyNumberFormat="1" applyFont="1" applyFill="1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 quotePrefix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6" fillId="3" borderId="6" xfId="22" applyNumberFormat="1" applyFont="1" applyFill="1" applyBorder="1">
      <alignment/>
      <protection/>
    </xf>
    <xf numFmtId="0" fontId="41" fillId="3" borderId="6" xfId="22" applyFont="1" applyFill="1" applyBorder="1" applyAlignment="1">
      <alignment horizontal="center"/>
      <protection/>
    </xf>
    <xf numFmtId="0" fontId="15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3" fontId="15" fillId="0" borderId="3" xfId="0" applyNumberFormat="1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3" fontId="12" fillId="0" borderId="3" xfId="0" applyNumberFormat="1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0" fillId="0" borderId="9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31" xfId="18" applyFont="1" applyBorder="1" applyAlignment="1">
      <alignment vertical="center"/>
      <protection/>
    </xf>
    <xf numFmtId="0" fontId="3" fillId="0" borderId="30" xfId="18" applyFont="1" applyBorder="1" applyAlignment="1">
      <alignment horizontal="center" vertical="center"/>
      <protection/>
    </xf>
    <xf numFmtId="0" fontId="22" fillId="0" borderId="0" xfId="19" applyFont="1" applyAlignment="1">
      <alignment/>
      <protection/>
    </xf>
    <xf numFmtId="0" fontId="22" fillId="0" borderId="0" xfId="19" applyFont="1" applyAlignment="1">
      <alignment horizontal="centerContinuous"/>
      <protection/>
    </xf>
    <xf numFmtId="0" fontId="23" fillId="0" borderId="0" xfId="19" applyFont="1" applyBorder="1" applyAlignment="1">
      <alignment horizontal="left"/>
      <protection/>
    </xf>
    <xf numFmtId="0" fontId="22" fillId="0" borderId="0" xfId="19" applyFont="1" applyAlignment="1">
      <alignment horizontal="left"/>
      <protection/>
    </xf>
    <xf numFmtId="0" fontId="22" fillId="0" borderId="0" xfId="19" applyFont="1">
      <alignment/>
      <protection/>
    </xf>
    <xf numFmtId="0" fontId="15" fillId="0" borderId="0" xfId="19" applyFont="1" applyAlignment="1">
      <alignment horizontal="centerContinuous"/>
      <protection/>
    </xf>
    <xf numFmtId="0" fontId="15" fillId="0" borderId="0" xfId="19" applyFont="1" applyAlignment="1">
      <alignment horizontal="center"/>
      <protection/>
    </xf>
    <xf numFmtId="0" fontId="22" fillId="0" borderId="0" xfId="19" applyFont="1" applyBorder="1">
      <alignment/>
      <protection/>
    </xf>
    <xf numFmtId="0" fontId="15" fillId="2" borderId="1" xfId="19" applyFont="1" applyFill="1" applyBorder="1" applyAlignment="1">
      <alignment vertical="center"/>
      <protection/>
    </xf>
    <xf numFmtId="0" fontId="15" fillId="2" borderId="1" xfId="19" applyFont="1" applyFill="1" applyBorder="1" applyAlignment="1">
      <alignment horizontal="center" vertical="center"/>
      <protection/>
    </xf>
    <xf numFmtId="0" fontId="15" fillId="2" borderId="1" xfId="19" applyFont="1" applyFill="1" applyBorder="1" applyAlignment="1">
      <alignment horizontal="center" vertical="center" wrapText="1"/>
      <protection/>
    </xf>
    <xf numFmtId="0" fontId="16" fillId="0" borderId="8" xfId="19" applyFont="1" applyBorder="1" applyAlignment="1">
      <alignment horizontal="center"/>
      <protection/>
    </xf>
    <xf numFmtId="0" fontId="16" fillId="0" borderId="1" xfId="19" applyFont="1" applyBorder="1" applyAlignment="1">
      <alignment horizontal="center"/>
      <protection/>
    </xf>
    <xf numFmtId="0" fontId="16" fillId="0" borderId="6" xfId="19" applyFont="1" applyBorder="1" applyAlignment="1">
      <alignment horizontal="center"/>
      <protection/>
    </xf>
    <xf numFmtId="0" fontId="12" fillId="0" borderId="1" xfId="19" applyFont="1" applyBorder="1">
      <alignment/>
      <protection/>
    </xf>
    <xf numFmtId="4" fontId="12" fillId="0" borderId="1" xfId="19" applyNumberFormat="1" applyFont="1" applyBorder="1">
      <alignment/>
      <protection/>
    </xf>
    <xf numFmtId="171" fontId="12" fillId="0" borderId="1" xfId="19" applyNumberFormat="1" applyFont="1" applyBorder="1">
      <alignment/>
      <protection/>
    </xf>
    <xf numFmtId="0" fontId="12" fillId="0" borderId="10" xfId="19" applyFont="1" applyBorder="1" applyAlignment="1">
      <alignment vertical="center"/>
      <protection/>
    </xf>
    <xf numFmtId="0" fontId="12" fillId="0" borderId="11" xfId="19" applyFont="1" applyBorder="1" applyAlignment="1">
      <alignment wrapText="1"/>
      <protection/>
    </xf>
    <xf numFmtId="4" fontId="12" fillId="0" borderId="6" xfId="19" applyNumberFormat="1" applyFont="1" applyBorder="1" applyAlignment="1">
      <alignment vertical="center"/>
      <protection/>
    </xf>
    <xf numFmtId="171" fontId="12" fillId="0" borderId="10" xfId="19" applyNumberFormat="1" applyFont="1" applyBorder="1" applyAlignment="1">
      <alignment horizontal="right" vertical="center"/>
      <protection/>
    </xf>
    <xf numFmtId="0" fontId="12" fillId="0" borderId="1" xfId="19" applyFont="1" applyBorder="1" applyAlignment="1">
      <alignment vertical="center"/>
      <protection/>
    </xf>
    <xf numFmtId="0" fontId="12" fillId="0" borderId="10" xfId="19" applyFont="1" applyBorder="1" applyAlignment="1">
      <alignment vertical="top" wrapText="1"/>
      <protection/>
    </xf>
    <xf numFmtId="4" fontId="12" fillId="0" borderId="16" xfId="19" applyNumberFormat="1" applyFont="1" applyBorder="1" applyAlignment="1">
      <alignment vertical="center"/>
      <protection/>
    </xf>
    <xf numFmtId="171" fontId="12" fillId="0" borderId="1" xfId="19" applyNumberFormat="1" applyFont="1" applyBorder="1" applyAlignment="1">
      <alignment horizontal="right" vertical="center"/>
      <protection/>
    </xf>
    <xf numFmtId="0" fontId="42" fillId="3" borderId="1" xfId="19" applyFont="1" applyFill="1" applyBorder="1" applyAlignment="1">
      <alignment horizontal="left"/>
      <protection/>
    </xf>
    <xf numFmtId="4" fontId="15" fillId="3" borderId="1" xfId="19" applyNumberFormat="1" applyFont="1" applyFill="1" applyBorder="1">
      <alignment/>
      <protection/>
    </xf>
    <xf numFmtId="171" fontId="15" fillId="3" borderId="6" xfId="19" applyNumberFormat="1" applyFont="1" applyFill="1" applyBorder="1">
      <alignment/>
      <protection/>
    </xf>
    <xf numFmtId="3" fontId="0" fillId="0" borderId="6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2" fillId="0" borderId="15" xfId="22" applyFont="1" applyBorder="1" applyAlignment="1">
      <alignment horizontal="right"/>
      <protection/>
    </xf>
    <xf numFmtId="0" fontId="15" fillId="0" borderId="0" xfId="21" applyFont="1" applyAlignment="1">
      <alignment/>
      <protection/>
    </xf>
    <xf numFmtId="0" fontId="15" fillId="0" borderId="0" xfId="21" applyFont="1" applyBorder="1" applyAlignment="1">
      <alignment/>
      <protection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4" xfId="0" applyNumberFormat="1" applyBorder="1" applyAlignment="1">
      <alignment horizontal="right" vertical="center" wrapText="1"/>
    </xf>
    <xf numFmtId="3" fontId="35" fillId="0" borderId="14" xfId="18" applyNumberFormat="1" applyFont="1" applyFill="1" applyBorder="1" applyAlignment="1">
      <alignment vertical="center"/>
      <protection/>
    </xf>
    <xf numFmtId="171" fontId="35" fillId="0" borderId="21" xfId="18" applyNumberFormat="1" applyFont="1" applyFill="1" applyBorder="1" applyAlignment="1">
      <alignment vertical="center"/>
      <protection/>
    </xf>
    <xf numFmtId="4" fontId="43" fillId="0" borderId="1" xfId="22" applyNumberFormat="1" applyFont="1" applyBorder="1">
      <alignment/>
      <protection/>
    </xf>
    <xf numFmtId="3" fontId="44" fillId="0" borderId="14" xfId="0" applyNumberFormat="1" applyFont="1" applyBorder="1" applyAlignment="1">
      <alignment vertical="center"/>
    </xf>
    <xf numFmtId="4" fontId="45" fillId="0" borderId="1" xfId="22" applyNumberFormat="1" applyFont="1" applyBorder="1">
      <alignment/>
      <protection/>
    </xf>
    <xf numFmtId="0" fontId="44" fillId="0" borderId="0" xfId="0" applyFont="1" applyAlignment="1">
      <alignment vertical="center"/>
    </xf>
    <xf numFmtId="3" fontId="11" fillId="0" borderId="21" xfId="18" applyNumberFormat="1" applyFont="1" applyBorder="1" applyAlignment="1">
      <alignment horizontal="right" vertical="center"/>
      <protection/>
    </xf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 applyAlignment="1">
      <alignment vertical="center"/>
    </xf>
    <xf numFmtId="3" fontId="46" fillId="0" borderId="1" xfId="0" applyNumberFormat="1" applyFont="1" applyBorder="1" applyAlignment="1">
      <alignment vertical="center" wrapText="1"/>
    </xf>
    <xf numFmtId="3" fontId="46" fillId="0" borderId="14" xfId="0" applyNumberFormat="1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3" fontId="46" fillId="0" borderId="10" xfId="0" applyNumberFormat="1" applyFont="1" applyBorder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4" fontId="0" fillId="0" borderId="32" xfId="0" applyNumberFormat="1" applyFont="1" applyBorder="1" applyAlignment="1">
      <alignment vertical="center"/>
    </xf>
    <xf numFmtId="3" fontId="35" fillId="0" borderId="14" xfId="18" applyNumberFormat="1" applyFont="1" applyBorder="1" applyAlignment="1">
      <alignment vertical="center"/>
      <protection/>
    </xf>
    <xf numFmtId="3" fontId="35" fillId="0" borderId="11" xfId="18" applyNumberFormat="1" applyFont="1" applyBorder="1" applyAlignment="1">
      <alignment vertical="center"/>
      <protection/>
    </xf>
    <xf numFmtId="4" fontId="27" fillId="0" borderId="14" xfId="22" applyNumberFormat="1" applyFont="1" applyBorder="1">
      <alignment/>
      <protection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2" fillId="0" borderId="0" xfId="22" applyFont="1" applyBorder="1" applyAlignment="1">
      <alignment horizontal="center"/>
      <protection/>
    </xf>
    <xf numFmtId="0" fontId="15" fillId="0" borderId="0" xfId="22" applyFont="1" applyAlignment="1">
      <alignment horizontal="center"/>
      <protection/>
    </xf>
    <xf numFmtId="0" fontId="12" fillId="0" borderId="0" xfId="22" applyFont="1" applyAlignment="1">
      <alignment horizontal="left"/>
      <protection/>
    </xf>
    <xf numFmtId="0" fontId="5" fillId="0" borderId="0" xfId="0" applyFont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23" fillId="4" borderId="1" xfId="22" applyNumberFormat="1" applyFont="1" applyFill="1" applyBorder="1" applyAlignment="1">
      <alignment horizontal="right"/>
      <protection/>
    </xf>
    <xf numFmtId="0" fontId="3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/>
      <protection/>
    </xf>
    <xf numFmtId="0" fontId="15" fillId="0" borderId="0" xfId="19" applyFont="1" applyAlignment="1">
      <alignment horizontal="center"/>
      <protection/>
    </xf>
    <xf numFmtId="0" fontId="15" fillId="0" borderId="0" xfId="19" applyFont="1" applyAlignment="1">
      <alignment horizontal="center" wrapText="1"/>
      <protection/>
    </xf>
    <xf numFmtId="0" fontId="12" fillId="0" borderId="0" xfId="19" applyFont="1" applyAlignment="1">
      <alignment horizontal="right"/>
      <protection/>
    </xf>
    <xf numFmtId="0" fontId="22" fillId="0" borderId="0" xfId="19" applyFont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15" fillId="3" borderId="14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0" borderId="0" xfId="22" applyFont="1" applyBorder="1" applyAlignment="1">
      <alignment horizontal="right"/>
      <protection/>
    </xf>
    <xf numFmtId="0" fontId="24" fillId="2" borderId="10" xfId="22" applyFont="1" applyFill="1" applyBorder="1" applyAlignment="1">
      <alignment horizontal="center" vertical="center"/>
      <protection/>
    </xf>
    <xf numFmtId="0" fontId="24" fillId="2" borderId="8" xfId="22" applyFont="1" applyFill="1" applyBorder="1" applyAlignment="1">
      <alignment horizontal="center" vertical="center"/>
      <protection/>
    </xf>
    <xf numFmtId="0" fontId="24" fillId="2" borderId="10" xfId="22" applyFont="1" applyFill="1" applyBorder="1" applyAlignment="1">
      <alignment horizontal="center" vertical="center" wrapText="1"/>
      <protection/>
    </xf>
    <xf numFmtId="0" fontId="9" fillId="2" borderId="8" xfId="22" applyFill="1" applyBorder="1" applyAlignment="1">
      <alignment horizontal="center" vertical="center" wrapText="1"/>
      <protection/>
    </xf>
    <xf numFmtId="0" fontId="24" fillId="2" borderId="11" xfId="22" applyFont="1" applyFill="1" applyBorder="1" applyAlignment="1">
      <alignment horizontal="center" vertical="center"/>
      <protection/>
    </xf>
    <xf numFmtId="0" fontId="24" fillId="2" borderId="19" xfId="22" applyFont="1" applyFill="1" applyBorder="1" applyAlignment="1">
      <alignment horizontal="center" vertical="center"/>
      <protection/>
    </xf>
    <xf numFmtId="0" fontId="24" fillId="2" borderId="12" xfId="22" applyFont="1" applyFill="1" applyBorder="1" applyAlignment="1">
      <alignment horizontal="center" vertical="center"/>
      <protection/>
    </xf>
    <xf numFmtId="0" fontId="24" fillId="2" borderId="13" xfId="22" applyFont="1" applyFill="1" applyBorder="1" applyAlignment="1">
      <alignment horizontal="center" vertical="center"/>
      <protection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6" fillId="2" borderId="14" xfId="22" applyNumberFormat="1" applyFont="1" applyFill="1" applyBorder="1" applyAlignment="1">
      <alignment horizontal="center"/>
      <protection/>
    </xf>
    <xf numFmtId="49" fontId="26" fillId="2" borderId="18" xfId="22" applyNumberFormat="1" applyFont="1" applyFill="1" applyBorder="1" applyAlignment="1">
      <alignment horizontal="center"/>
      <protection/>
    </xf>
    <xf numFmtId="0" fontId="26" fillId="2" borderId="10" xfId="22" applyFont="1" applyFill="1" applyBorder="1" applyAlignment="1">
      <alignment horizontal="center" vertical="center"/>
      <protection/>
    </xf>
    <xf numFmtId="0" fontId="26" fillId="2" borderId="6" xfId="22" applyFont="1" applyFill="1" applyBorder="1" applyAlignment="1">
      <alignment horizontal="center" vertical="center"/>
      <protection/>
    </xf>
    <xf numFmtId="49" fontId="26" fillId="2" borderId="9" xfId="22" applyNumberFormat="1" applyFont="1" applyFill="1" applyBorder="1" applyAlignment="1">
      <alignment horizontal="center"/>
      <protection/>
    </xf>
    <xf numFmtId="0" fontId="28" fillId="0" borderId="0" xfId="22" applyFont="1" applyAlignment="1">
      <alignment horizontal="center"/>
      <protection/>
    </xf>
    <xf numFmtId="0" fontId="15" fillId="0" borderId="0" xfId="22" applyFont="1" applyAlignment="1" quotePrefix="1">
      <alignment horizontal="center"/>
      <protection/>
    </xf>
    <xf numFmtId="0" fontId="22" fillId="0" borderId="0" xfId="22" applyFont="1" applyAlignment="1">
      <alignment horizontal="center"/>
      <protection/>
    </xf>
    <xf numFmtId="0" fontId="10" fillId="0" borderId="0" xfId="22" applyFont="1" applyBorder="1" applyAlignment="1">
      <alignment horizontal="center"/>
      <protection/>
    </xf>
    <xf numFmtId="0" fontId="12" fillId="0" borderId="0" xfId="22" applyFont="1" applyAlignment="1">
      <alignment horizontal="right"/>
      <protection/>
    </xf>
    <xf numFmtId="0" fontId="15" fillId="0" borderId="0" xfId="21" applyFont="1" applyAlignment="1">
      <alignment horizontal="center"/>
      <protection/>
    </xf>
    <xf numFmtId="0" fontId="0" fillId="0" borderId="0" xfId="18" applyFont="1" applyAlignment="1">
      <alignment horizontal="left"/>
      <protection/>
    </xf>
    <xf numFmtId="0" fontId="3" fillId="0" borderId="33" xfId="18" applyFont="1" applyBorder="1" applyAlignment="1">
      <alignment horizontal="center"/>
      <protection/>
    </xf>
    <xf numFmtId="0" fontId="3" fillId="0" borderId="34" xfId="18" applyFont="1" applyBorder="1" applyAlignment="1">
      <alignment horizontal="center"/>
      <protection/>
    </xf>
    <xf numFmtId="0" fontId="3" fillId="0" borderId="31" xfId="18" applyFont="1" applyBorder="1" applyAlignment="1">
      <alignment horizontal="center" vertical="center"/>
      <protection/>
    </xf>
    <xf numFmtId="0" fontId="3" fillId="0" borderId="33" xfId="18" applyFont="1" applyBorder="1" applyAlignment="1">
      <alignment horizontal="center" vertical="center"/>
      <protection/>
    </xf>
    <xf numFmtId="0" fontId="3" fillId="0" borderId="35" xfId="18" applyFont="1" applyBorder="1" applyAlignment="1">
      <alignment horizontal="center" vertical="center"/>
      <protection/>
    </xf>
    <xf numFmtId="0" fontId="3" fillId="0" borderId="36" xfId="18" applyFont="1" applyBorder="1" applyAlignment="1">
      <alignment horizontal="center" vertical="center"/>
      <protection/>
    </xf>
    <xf numFmtId="0" fontId="3" fillId="0" borderId="34" xfId="18" applyFont="1" applyBorder="1" applyAlignment="1">
      <alignment horizontal="center" vertical="center"/>
      <protection/>
    </xf>
    <xf numFmtId="0" fontId="3" fillId="0" borderId="37" xfId="18" applyFont="1" applyBorder="1" applyAlignment="1">
      <alignment horizontal="center" vertical="center"/>
      <protection/>
    </xf>
    <xf numFmtId="0" fontId="40" fillId="0" borderId="0" xfId="18" applyFont="1" applyAlignment="1">
      <alignment horizontal="left"/>
      <protection/>
    </xf>
    <xf numFmtId="0" fontId="30" fillId="0" borderId="0" xfId="21" applyFont="1" applyAlignment="1">
      <alignment horizontal="center"/>
      <protection/>
    </xf>
    <xf numFmtId="0" fontId="31" fillId="0" borderId="0" xfId="21" applyFont="1" applyAlignment="1">
      <alignment horizontal="center"/>
      <protection/>
    </xf>
    <xf numFmtId="0" fontId="15" fillId="0" borderId="0" xfId="21" applyFont="1" applyBorder="1" applyAlignment="1">
      <alignment horizontal="right"/>
      <protection/>
    </xf>
    <xf numFmtId="0" fontId="15" fillId="0" borderId="0" xfId="21" applyFont="1" applyBorder="1" applyAlignment="1">
      <alignment horizontal="center"/>
      <protection/>
    </xf>
    <xf numFmtId="0" fontId="34" fillId="0" borderId="22" xfId="18" applyFont="1" applyBorder="1" applyAlignment="1">
      <alignment horizontal="center" vertical="center"/>
      <protection/>
    </xf>
    <xf numFmtId="0" fontId="34" fillId="0" borderId="24" xfId="18" applyFont="1" applyBorder="1" applyAlignment="1">
      <alignment horizontal="center" vertical="center"/>
      <protection/>
    </xf>
    <xf numFmtId="0" fontId="0" fillId="0" borderId="0" xfId="18" applyAlignment="1">
      <alignment horizontal="center" wrapText="1"/>
      <protection/>
    </xf>
    <xf numFmtId="0" fontId="5" fillId="0" borderId="38" xfId="18" applyFont="1" applyBorder="1" applyAlignment="1">
      <alignment horizontal="center" vertical="center"/>
      <protection/>
    </xf>
    <xf numFmtId="0" fontId="8" fillId="0" borderId="24" xfId="18" applyFont="1" applyBorder="1" applyAlignment="1">
      <alignment horizontal="center" vertical="center"/>
      <protection/>
    </xf>
    <xf numFmtId="0" fontId="8" fillId="0" borderId="39" xfId="18" applyFont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Prognoza i kredyty-tabele 2003" xfId="18"/>
    <cellStyle name="Normalny_SPRAWOZDANIE  2005  - Załączniki" xfId="19"/>
    <cellStyle name="Normalny_Załącznik  Prognoza długu na rok 2006" xfId="20"/>
    <cellStyle name="Normalny_Załącznik Nr 13  " xfId="21"/>
    <cellStyle name="Normalny_Załączniki do budżetu na rok 2007- alkoh. i sołectwa 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 1a'!$D$16:$D$19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21</xdr:row>
      <xdr:rowOff>123825</xdr:rowOff>
    </xdr:from>
    <xdr:to>
      <xdr:col>2</xdr:col>
      <xdr:colOff>628650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552575" y="4362450"/>
        <a:ext cx="41719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7"/>
  <sheetViews>
    <sheetView zoomScale="75" zoomScaleNormal="75" zoomScaleSheetLayoutView="75" workbookViewId="0" topLeftCell="A163">
      <selection activeCell="D89" sqref="D89"/>
    </sheetView>
  </sheetViews>
  <sheetFormatPr defaultColWidth="9.00390625" defaultRowHeight="12.75"/>
  <cols>
    <col min="1" max="1" width="7.25390625" style="0" customWidth="1"/>
    <col min="2" max="2" width="10.00390625" style="0" customWidth="1"/>
    <col min="3" max="3" width="8.875" style="0" customWidth="1"/>
    <col min="4" max="4" width="85.875" style="0" customWidth="1"/>
    <col min="5" max="5" width="21.875" style="0" customWidth="1"/>
  </cols>
  <sheetData>
    <row r="2" spans="2:5" ht="18">
      <c r="B2" s="536" t="s">
        <v>143</v>
      </c>
      <c r="C2" s="536"/>
      <c r="D2" s="536"/>
      <c r="E2" s="536"/>
    </row>
    <row r="3" spans="2:4" ht="18">
      <c r="B3" s="2"/>
      <c r="C3" s="2"/>
      <c r="D3" s="2"/>
    </row>
    <row r="4" ht="12.75">
      <c r="E4" s="16" t="s">
        <v>34</v>
      </c>
    </row>
    <row r="5" spans="1:5" s="45" customFormat="1" ht="24.75" customHeight="1">
      <c r="A5" s="537" t="s">
        <v>2</v>
      </c>
      <c r="B5" s="537" t="s">
        <v>3</v>
      </c>
      <c r="C5" s="537" t="s">
        <v>78</v>
      </c>
      <c r="D5" s="537" t="s">
        <v>65</v>
      </c>
      <c r="E5" s="540" t="s">
        <v>555</v>
      </c>
    </row>
    <row r="6" spans="1:5" s="45" customFormat="1" ht="24.75" customHeight="1">
      <c r="A6" s="538"/>
      <c r="B6" s="538"/>
      <c r="C6" s="539"/>
      <c r="D6" s="539"/>
      <c r="E6" s="539"/>
    </row>
    <row r="7" spans="1:5" s="52" customFormat="1" ht="7.5" customHeight="1">
      <c r="A7" s="187">
        <v>1</v>
      </c>
      <c r="B7" s="188">
        <v>2</v>
      </c>
      <c r="C7" s="188">
        <v>3</v>
      </c>
      <c r="D7" s="188">
        <v>4</v>
      </c>
      <c r="E7" s="188">
        <v>5</v>
      </c>
    </row>
    <row r="8" spans="1:5" s="52" customFormat="1" ht="19.5" customHeight="1">
      <c r="A8" s="331">
        <v>700</v>
      </c>
      <c r="B8" s="333"/>
      <c r="C8" s="244"/>
      <c r="D8" s="242" t="s">
        <v>77</v>
      </c>
      <c r="E8" s="245">
        <f>SUM(E9,)</f>
        <v>3860054</v>
      </c>
    </row>
    <row r="9" spans="1:5" s="52" customFormat="1" ht="19.5" customHeight="1">
      <c r="A9" s="192"/>
      <c r="B9" s="193">
        <v>70005</v>
      </c>
      <c r="C9" s="189"/>
      <c r="D9" s="190" t="s">
        <v>80</v>
      </c>
      <c r="E9" s="191">
        <f>SUM(E10:E18)</f>
        <v>3860054</v>
      </c>
    </row>
    <row r="10" spans="1:5" s="52" customFormat="1" ht="19.5" customHeight="1">
      <c r="A10" s="192"/>
      <c r="B10" s="194"/>
      <c r="C10" s="195" t="s">
        <v>81</v>
      </c>
      <c r="D10" s="196" t="s">
        <v>144</v>
      </c>
      <c r="E10" s="197">
        <v>180000</v>
      </c>
    </row>
    <row r="11" spans="1:5" s="52" customFormat="1" ht="19.5" customHeight="1">
      <c r="A11" s="192"/>
      <c r="B11" s="194"/>
      <c r="C11" s="195" t="s">
        <v>82</v>
      </c>
      <c r="D11" s="196" t="s">
        <v>145</v>
      </c>
      <c r="E11" s="197">
        <v>2000</v>
      </c>
    </row>
    <row r="12" spans="1:5" s="52" customFormat="1" ht="19.5" customHeight="1">
      <c r="A12" s="192"/>
      <c r="B12" s="196"/>
      <c r="C12" s="195" t="s">
        <v>83</v>
      </c>
      <c r="D12" s="196" t="s">
        <v>147</v>
      </c>
      <c r="E12" s="197">
        <v>1170000</v>
      </c>
    </row>
    <row r="13" spans="1:5" s="52" customFormat="1" ht="19.5" customHeight="1">
      <c r="A13" s="192"/>
      <c r="B13" s="196"/>
      <c r="C13" s="195"/>
      <c r="D13" s="196" t="s">
        <v>148</v>
      </c>
      <c r="E13" s="197"/>
    </row>
    <row r="14" spans="1:5" s="52" customFormat="1" ht="19.5" customHeight="1">
      <c r="A14" s="192"/>
      <c r="B14" s="196"/>
      <c r="C14" s="195"/>
      <c r="D14" s="196" t="s">
        <v>149</v>
      </c>
      <c r="E14" s="197"/>
    </row>
    <row r="15" spans="1:5" s="52" customFormat="1" ht="19.5" customHeight="1">
      <c r="A15" s="192"/>
      <c r="B15" s="196"/>
      <c r="C15" s="195" t="s">
        <v>84</v>
      </c>
      <c r="D15" s="196" t="s">
        <v>146</v>
      </c>
      <c r="E15" s="197">
        <v>68054</v>
      </c>
    </row>
    <row r="16" spans="1:5" s="52" customFormat="1" ht="19.5" customHeight="1">
      <c r="A16" s="192"/>
      <c r="B16" s="196"/>
      <c r="C16" s="195" t="s">
        <v>85</v>
      </c>
      <c r="D16" s="196" t="s">
        <v>150</v>
      </c>
      <c r="E16" s="197">
        <v>2400000</v>
      </c>
    </row>
    <row r="17" spans="1:5" s="52" customFormat="1" ht="19.5" customHeight="1">
      <c r="A17" s="192"/>
      <c r="B17" s="196"/>
      <c r="C17" s="195"/>
      <c r="D17" s="196" t="s">
        <v>151</v>
      </c>
      <c r="E17" s="197"/>
    </row>
    <row r="18" spans="1:5" s="52" customFormat="1" ht="19.5" customHeight="1">
      <c r="A18" s="192"/>
      <c r="B18" s="196"/>
      <c r="C18" s="195" t="s">
        <v>86</v>
      </c>
      <c r="D18" s="196" t="s">
        <v>87</v>
      </c>
      <c r="E18" s="197">
        <v>40000</v>
      </c>
    </row>
    <row r="19" spans="1:5" s="52" customFormat="1" ht="19.5" customHeight="1">
      <c r="A19" s="198"/>
      <c r="B19" s="199"/>
      <c r="C19" s="200"/>
      <c r="D19" s="199"/>
      <c r="E19" s="201"/>
    </row>
    <row r="20" spans="1:5" s="52" customFormat="1" ht="19.5" customHeight="1">
      <c r="A20" s="242">
        <v>710</v>
      </c>
      <c r="B20" s="243"/>
      <c r="C20" s="244"/>
      <c r="D20" s="242" t="s">
        <v>88</v>
      </c>
      <c r="E20" s="245">
        <f>SUM(E21)</f>
        <v>158700</v>
      </c>
    </row>
    <row r="21" spans="1:5" s="52" customFormat="1" ht="19.5" customHeight="1">
      <c r="A21" s="190"/>
      <c r="B21" s="193">
        <v>71035</v>
      </c>
      <c r="C21" s="203"/>
      <c r="D21" s="190" t="s">
        <v>89</v>
      </c>
      <c r="E21" s="191">
        <f>SUM(E22:E24)</f>
        <v>158700</v>
      </c>
    </row>
    <row r="22" spans="1:5" s="52" customFormat="1" ht="19.5" customHeight="1">
      <c r="A22" s="194"/>
      <c r="B22" s="196"/>
      <c r="C22" s="195" t="s">
        <v>79</v>
      </c>
      <c r="D22" s="196" t="s">
        <v>152</v>
      </c>
      <c r="E22" s="197">
        <v>150000</v>
      </c>
    </row>
    <row r="23" spans="1:5" s="52" customFormat="1" ht="19.5" customHeight="1">
      <c r="A23" s="194"/>
      <c r="B23" s="196"/>
      <c r="C23" s="195"/>
      <c r="D23" s="196" t="s">
        <v>153</v>
      </c>
      <c r="E23" s="197"/>
    </row>
    <row r="24" spans="1:5" s="52" customFormat="1" ht="19.5" customHeight="1">
      <c r="A24" s="194"/>
      <c r="B24" s="196"/>
      <c r="C24" s="195">
        <v>2020</v>
      </c>
      <c r="D24" s="196" t="s">
        <v>155</v>
      </c>
      <c r="E24" s="204">
        <v>8700</v>
      </c>
    </row>
    <row r="25" spans="1:5" s="52" customFormat="1" ht="19.5" customHeight="1">
      <c r="A25" s="194"/>
      <c r="B25" s="196"/>
      <c r="C25" s="195"/>
      <c r="D25" s="196" t="s">
        <v>154</v>
      </c>
      <c r="E25" s="204"/>
    </row>
    <row r="26" spans="1:5" s="52" customFormat="1" ht="19.5" customHeight="1">
      <c r="A26" s="205"/>
      <c r="B26" s="205"/>
      <c r="C26" s="206"/>
      <c r="D26" s="205"/>
      <c r="E26" s="205"/>
    </row>
    <row r="27" spans="1:5" s="52" customFormat="1" ht="19.5" customHeight="1">
      <c r="A27" s="242">
        <v>750</v>
      </c>
      <c r="B27" s="243"/>
      <c r="C27" s="244"/>
      <c r="D27" s="242" t="s">
        <v>90</v>
      </c>
      <c r="E27" s="245">
        <f>SUM(E28,E35,E38)</f>
        <v>216000</v>
      </c>
    </row>
    <row r="28" spans="1:5" s="52" customFormat="1" ht="19.5" customHeight="1">
      <c r="A28" s="207"/>
      <c r="B28" s="208">
        <v>75011</v>
      </c>
      <c r="C28" s="209"/>
      <c r="D28" s="207" t="s">
        <v>91</v>
      </c>
      <c r="E28" s="191">
        <f>SUM(E29:E32)</f>
        <v>155000</v>
      </c>
    </row>
    <row r="29" spans="1:5" s="52" customFormat="1" ht="19.5" customHeight="1">
      <c r="A29" s="192"/>
      <c r="B29" s="210"/>
      <c r="C29" s="211">
        <v>2010</v>
      </c>
      <c r="D29" s="210" t="s">
        <v>156</v>
      </c>
      <c r="E29" s="212">
        <v>151000</v>
      </c>
    </row>
    <row r="30" spans="1:5" s="52" customFormat="1" ht="19.5" customHeight="1">
      <c r="A30" s="192"/>
      <c r="B30" s="210"/>
      <c r="C30" s="211"/>
      <c r="D30" s="210" t="s">
        <v>157</v>
      </c>
      <c r="E30" s="212"/>
    </row>
    <row r="31" spans="1:5" s="52" customFormat="1" ht="19.5" customHeight="1">
      <c r="A31" s="192"/>
      <c r="B31" s="210"/>
      <c r="C31" s="211"/>
      <c r="D31" s="210" t="s">
        <v>158</v>
      </c>
      <c r="E31" s="212"/>
    </row>
    <row r="32" spans="1:5" s="52" customFormat="1" ht="19.5" customHeight="1">
      <c r="A32" s="192"/>
      <c r="B32" s="210"/>
      <c r="C32" s="211">
        <v>2360</v>
      </c>
      <c r="D32" s="210" t="s">
        <v>159</v>
      </c>
      <c r="E32" s="212">
        <v>4000</v>
      </c>
    </row>
    <row r="33" spans="1:5" s="52" customFormat="1" ht="19.5" customHeight="1">
      <c r="A33" s="192"/>
      <c r="B33" s="210"/>
      <c r="C33" s="211"/>
      <c r="D33" s="210" t="s">
        <v>157</v>
      </c>
      <c r="E33" s="212"/>
    </row>
    <row r="34" spans="1:5" s="52" customFormat="1" ht="19.5" customHeight="1">
      <c r="A34" s="192"/>
      <c r="B34" s="210"/>
      <c r="C34" s="211"/>
      <c r="D34" s="210"/>
      <c r="E34" s="212"/>
    </row>
    <row r="35" spans="1:5" s="52" customFormat="1" ht="19.5" customHeight="1">
      <c r="A35" s="192"/>
      <c r="B35" s="213">
        <v>75023</v>
      </c>
      <c r="C35" s="213"/>
      <c r="D35" s="192" t="s">
        <v>92</v>
      </c>
      <c r="E35" s="214">
        <f>SUM(E36:E36)</f>
        <v>3000</v>
      </c>
    </row>
    <row r="36" spans="1:5" ht="19.5" customHeight="1">
      <c r="A36" s="192"/>
      <c r="B36" s="210"/>
      <c r="C36" s="215" t="s">
        <v>93</v>
      </c>
      <c r="D36" s="210" t="s">
        <v>160</v>
      </c>
      <c r="E36" s="212">
        <v>3000</v>
      </c>
    </row>
    <row r="37" spans="1:5" ht="19.5" customHeight="1">
      <c r="A37" s="192"/>
      <c r="B37" s="210"/>
      <c r="C37" s="211"/>
      <c r="D37" s="210"/>
      <c r="E37" s="212"/>
    </row>
    <row r="38" spans="1:5" ht="19.5" customHeight="1">
      <c r="A38" s="192"/>
      <c r="B38" s="213">
        <v>75095</v>
      </c>
      <c r="C38" s="216"/>
      <c r="D38" s="192" t="s">
        <v>94</v>
      </c>
      <c r="E38" s="214">
        <f>SUM(E39:E40)</f>
        <v>58000</v>
      </c>
    </row>
    <row r="39" spans="1:5" ht="19.5" customHeight="1">
      <c r="A39" s="192"/>
      <c r="B39" s="210"/>
      <c r="C39" s="215" t="s">
        <v>86</v>
      </c>
      <c r="D39" s="210" t="s">
        <v>95</v>
      </c>
      <c r="E39" s="212">
        <v>8000</v>
      </c>
    </row>
    <row r="40" spans="1:5" ht="19.5" customHeight="1">
      <c r="A40" s="192"/>
      <c r="B40" s="210"/>
      <c r="C40" s="215" t="s">
        <v>96</v>
      </c>
      <c r="D40" s="210" t="s">
        <v>161</v>
      </c>
      <c r="E40" s="212">
        <v>50000</v>
      </c>
    </row>
    <row r="41" spans="1:5" ht="19.5" customHeight="1">
      <c r="A41" s="198"/>
      <c r="B41" s="217"/>
      <c r="C41" s="218"/>
      <c r="D41" s="217"/>
      <c r="E41" s="219"/>
    </row>
    <row r="42" spans="1:5" ht="19.5" customHeight="1">
      <c r="A42" s="246">
        <v>751</v>
      </c>
      <c r="B42" s="247"/>
      <c r="C42" s="248"/>
      <c r="D42" s="246" t="s">
        <v>163</v>
      </c>
      <c r="E42" s="241">
        <f>SUM(E44)</f>
        <v>3636</v>
      </c>
    </row>
    <row r="43" spans="1:5" ht="19.5" customHeight="1">
      <c r="A43" s="246"/>
      <c r="B43" s="247"/>
      <c r="C43" s="248"/>
      <c r="D43" s="246" t="s">
        <v>164</v>
      </c>
      <c r="E43" s="249"/>
    </row>
    <row r="44" spans="1:5" ht="19.5" customHeight="1">
      <c r="A44" s="207"/>
      <c r="B44" s="221">
        <v>75101</v>
      </c>
      <c r="C44" s="222"/>
      <c r="D44" s="207" t="s">
        <v>163</v>
      </c>
      <c r="E44" s="191">
        <v>3636</v>
      </c>
    </row>
    <row r="45" spans="1:5" ht="19.5" customHeight="1">
      <c r="A45" s="192"/>
      <c r="B45" s="210"/>
      <c r="C45" s="211">
        <v>2010</v>
      </c>
      <c r="D45" s="210" t="s">
        <v>156</v>
      </c>
      <c r="E45" s="212"/>
    </row>
    <row r="46" spans="1:5" ht="19.5" customHeight="1">
      <c r="A46" s="192"/>
      <c r="B46" s="210"/>
      <c r="C46" s="211"/>
      <c r="D46" s="210" t="s">
        <v>157</v>
      </c>
      <c r="E46" s="212"/>
    </row>
    <row r="47" spans="1:5" ht="19.5" customHeight="1">
      <c r="A47" s="192"/>
      <c r="B47" s="192"/>
      <c r="C47" s="211"/>
      <c r="D47" s="210" t="s">
        <v>158</v>
      </c>
      <c r="E47" s="212"/>
    </row>
    <row r="48" spans="1:5" ht="19.5" customHeight="1">
      <c r="A48" s="198"/>
      <c r="B48" s="198"/>
      <c r="C48" s="223"/>
      <c r="D48" s="217"/>
      <c r="E48" s="219"/>
    </row>
    <row r="49" spans="1:5" ht="19.5" customHeight="1">
      <c r="A49" s="242">
        <v>754</v>
      </c>
      <c r="B49" s="242"/>
      <c r="C49" s="250"/>
      <c r="D49" s="245" t="s">
        <v>97</v>
      </c>
      <c r="E49" s="245">
        <f>SUM(E50:E51)</f>
        <v>2000</v>
      </c>
    </row>
    <row r="50" spans="1:5" ht="19.5" customHeight="1">
      <c r="A50" s="207"/>
      <c r="B50" s="207">
        <v>75412</v>
      </c>
      <c r="C50" s="222"/>
      <c r="D50" s="224" t="s">
        <v>98</v>
      </c>
      <c r="E50" s="191">
        <v>2000</v>
      </c>
    </row>
    <row r="51" spans="1:5" ht="19.5" customHeight="1">
      <c r="A51" s="192"/>
      <c r="B51" s="192"/>
      <c r="C51" s="215" t="s">
        <v>96</v>
      </c>
      <c r="D51" s="225" t="s">
        <v>99</v>
      </c>
      <c r="E51" s="202"/>
    </row>
    <row r="52" spans="1:5" ht="19.5" customHeight="1">
      <c r="A52" s="198"/>
      <c r="B52" s="217"/>
      <c r="C52" s="226"/>
      <c r="D52" s="217"/>
      <c r="E52" s="201"/>
    </row>
    <row r="53" spans="1:5" ht="19.5" customHeight="1">
      <c r="A53" s="246">
        <v>756</v>
      </c>
      <c r="B53" s="246"/>
      <c r="C53" s="251"/>
      <c r="D53" s="246" t="s">
        <v>180</v>
      </c>
      <c r="E53" s="241">
        <f>SUM(E55,E60,E71,E86,E93,)</f>
        <v>16373747</v>
      </c>
    </row>
    <row r="54" spans="1:5" ht="19.5" customHeight="1">
      <c r="A54" s="246"/>
      <c r="B54" s="246"/>
      <c r="C54" s="251"/>
      <c r="D54" s="246" t="s">
        <v>181</v>
      </c>
      <c r="E54" s="245"/>
    </row>
    <row r="55" spans="1:5" ht="19.5" customHeight="1">
      <c r="A55" s="207"/>
      <c r="B55" s="207">
        <v>75601</v>
      </c>
      <c r="C55" s="209"/>
      <c r="D55" s="207" t="s">
        <v>100</v>
      </c>
      <c r="E55" s="191">
        <f>SUM(E56:E58)</f>
        <v>30364</v>
      </c>
    </row>
    <row r="56" spans="1:5" ht="19.5" customHeight="1">
      <c r="A56" s="192"/>
      <c r="B56" s="192"/>
      <c r="C56" s="215" t="s">
        <v>101</v>
      </c>
      <c r="D56" s="210" t="s">
        <v>165</v>
      </c>
      <c r="E56" s="197">
        <v>30000</v>
      </c>
    </row>
    <row r="57" spans="1:5" ht="19.5" customHeight="1">
      <c r="A57" s="192"/>
      <c r="B57" s="192"/>
      <c r="C57" s="215"/>
      <c r="D57" s="210" t="s">
        <v>166</v>
      </c>
      <c r="E57" s="197"/>
    </row>
    <row r="58" spans="1:5" ht="19.5" customHeight="1">
      <c r="A58" s="192"/>
      <c r="B58" s="192"/>
      <c r="C58" s="215" t="s">
        <v>102</v>
      </c>
      <c r="D58" s="210" t="s">
        <v>103</v>
      </c>
      <c r="E58" s="197">
        <v>364</v>
      </c>
    </row>
    <row r="59" spans="1:5" ht="19.5" customHeight="1">
      <c r="A59" s="198"/>
      <c r="B59" s="198"/>
      <c r="C59" s="223"/>
      <c r="D59" s="217"/>
      <c r="E59" s="201"/>
    </row>
    <row r="60" spans="1:5" ht="19.5" customHeight="1">
      <c r="A60" s="192"/>
      <c r="B60" s="192">
        <v>75615</v>
      </c>
      <c r="C60" s="211"/>
      <c r="D60" s="192" t="s">
        <v>167</v>
      </c>
      <c r="E60" s="202">
        <f>SUM(E63:E69)</f>
        <v>4749500</v>
      </c>
    </row>
    <row r="61" spans="1:5" ht="19.5" customHeight="1">
      <c r="A61" s="192"/>
      <c r="B61" s="192"/>
      <c r="C61" s="211"/>
      <c r="D61" s="192" t="s">
        <v>168</v>
      </c>
      <c r="E61" s="212"/>
    </row>
    <row r="62" spans="1:5" ht="19.5" customHeight="1">
      <c r="A62" s="192"/>
      <c r="B62" s="192"/>
      <c r="C62" s="211"/>
      <c r="D62" s="192" t="s">
        <v>169</v>
      </c>
      <c r="E62" s="214"/>
    </row>
    <row r="63" spans="1:5" ht="19.5" customHeight="1">
      <c r="A63" s="192"/>
      <c r="B63" s="192"/>
      <c r="C63" s="215" t="s">
        <v>104</v>
      </c>
      <c r="D63" s="210" t="s">
        <v>105</v>
      </c>
      <c r="E63" s="212">
        <v>4200000</v>
      </c>
    </row>
    <row r="64" spans="1:5" ht="19.5" customHeight="1">
      <c r="A64" s="192"/>
      <c r="B64" s="192"/>
      <c r="C64" s="215" t="s">
        <v>106</v>
      </c>
      <c r="D64" s="210" t="s">
        <v>107</v>
      </c>
      <c r="E64" s="212">
        <v>320000</v>
      </c>
    </row>
    <row r="65" spans="1:5" ht="19.5" customHeight="1">
      <c r="A65" s="192"/>
      <c r="B65" s="192"/>
      <c r="C65" s="215" t="s">
        <v>108</v>
      </c>
      <c r="D65" s="210" t="s">
        <v>109</v>
      </c>
      <c r="E65" s="197">
        <v>69000</v>
      </c>
    </row>
    <row r="66" spans="1:5" ht="19.5" customHeight="1">
      <c r="A66" s="192"/>
      <c r="B66" s="192"/>
      <c r="C66" s="215" t="s">
        <v>110</v>
      </c>
      <c r="D66" s="210" t="s">
        <v>111</v>
      </c>
      <c r="E66" s="197">
        <v>80000</v>
      </c>
    </row>
    <row r="67" spans="1:5" ht="19.5" customHeight="1">
      <c r="A67" s="192"/>
      <c r="B67" s="210"/>
      <c r="C67" s="215" t="s">
        <v>112</v>
      </c>
      <c r="D67" s="210" t="s">
        <v>113</v>
      </c>
      <c r="E67" s="212">
        <v>10000</v>
      </c>
    </row>
    <row r="68" spans="1:5" ht="19.5" customHeight="1">
      <c r="A68" s="192"/>
      <c r="B68" s="210"/>
      <c r="C68" s="215" t="s">
        <v>82</v>
      </c>
      <c r="D68" s="210" t="s">
        <v>173</v>
      </c>
      <c r="E68" s="212">
        <v>500</v>
      </c>
    </row>
    <row r="69" spans="1:5" ht="19.5" customHeight="1">
      <c r="A69" s="192"/>
      <c r="B69" s="210"/>
      <c r="C69" s="215" t="s">
        <v>102</v>
      </c>
      <c r="D69" s="210" t="s">
        <v>103</v>
      </c>
      <c r="E69" s="197">
        <v>70000</v>
      </c>
    </row>
    <row r="70" spans="1:5" ht="19.5" customHeight="1">
      <c r="A70" s="192"/>
      <c r="B70" s="210"/>
      <c r="C70" s="215"/>
      <c r="D70" s="210"/>
      <c r="E70" s="197"/>
    </row>
    <row r="71" spans="1:5" ht="19.5" customHeight="1">
      <c r="A71" s="192"/>
      <c r="B71" s="192">
        <v>75616</v>
      </c>
      <c r="C71" s="215"/>
      <c r="D71" s="192" t="s">
        <v>170</v>
      </c>
      <c r="E71" s="202">
        <f>SUM(E74:E84)</f>
        <v>3342500</v>
      </c>
    </row>
    <row r="72" spans="1:5" ht="19.5" customHeight="1">
      <c r="A72" s="192"/>
      <c r="B72" s="192"/>
      <c r="C72" s="215"/>
      <c r="D72" s="192" t="s">
        <v>171</v>
      </c>
      <c r="E72" s="197"/>
    </row>
    <row r="73" spans="1:5" ht="19.5" customHeight="1">
      <c r="A73" s="192"/>
      <c r="B73" s="192"/>
      <c r="C73" s="215"/>
      <c r="D73" s="192" t="s">
        <v>172</v>
      </c>
      <c r="E73" s="197"/>
    </row>
    <row r="74" spans="1:5" ht="19.5" customHeight="1">
      <c r="A74" s="192"/>
      <c r="B74" s="192"/>
      <c r="C74" s="215" t="s">
        <v>104</v>
      </c>
      <c r="D74" s="210" t="s">
        <v>105</v>
      </c>
      <c r="E74" s="197">
        <v>1800000</v>
      </c>
    </row>
    <row r="75" spans="1:5" ht="19.5" customHeight="1">
      <c r="A75" s="192"/>
      <c r="B75" s="192"/>
      <c r="C75" s="215" t="s">
        <v>106</v>
      </c>
      <c r="D75" s="210" t="s">
        <v>107</v>
      </c>
      <c r="E75" s="197">
        <v>750000</v>
      </c>
    </row>
    <row r="76" spans="1:5" ht="19.5" customHeight="1">
      <c r="A76" s="192"/>
      <c r="B76" s="192"/>
      <c r="C76" s="215" t="s">
        <v>108</v>
      </c>
      <c r="D76" s="210" t="s">
        <v>109</v>
      </c>
      <c r="E76" s="197">
        <v>3000</v>
      </c>
    </row>
    <row r="77" spans="1:5" ht="19.5" customHeight="1">
      <c r="A77" s="192"/>
      <c r="B77" s="192"/>
      <c r="C77" s="215" t="s">
        <v>110</v>
      </c>
      <c r="D77" s="210" t="s">
        <v>111</v>
      </c>
      <c r="E77" s="197">
        <v>160000</v>
      </c>
    </row>
    <row r="78" spans="1:5" ht="19.5" customHeight="1">
      <c r="A78" s="192"/>
      <c r="B78" s="192"/>
      <c r="C78" s="215" t="s">
        <v>114</v>
      </c>
      <c r="D78" s="210" t="s">
        <v>115</v>
      </c>
      <c r="E78" s="197">
        <v>50000</v>
      </c>
    </row>
    <row r="79" spans="1:5" ht="19.5" customHeight="1">
      <c r="A79" s="192"/>
      <c r="B79" s="192"/>
      <c r="C79" s="215" t="s">
        <v>116</v>
      </c>
      <c r="D79" s="210" t="s">
        <v>117</v>
      </c>
      <c r="E79" s="197">
        <v>7000</v>
      </c>
    </row>
    <row r="80" spans="1:5" ht="19.5" customHeight="1">
      <c r="A80" s="192"/>
      <c r="B80" s="192"/>
      <c r="C80" s="215" t="s">
        <v>118</v>
      </c>
      <c r="D80" s="210" t="s">
        <v>174</v>
      </c>
      <c r="E80" s="197">
        <v>100000</v>
      </c>
    </row>
    <row r="81" spans="1:5" ht="19.5" customHeight="1">
      <c r="A81" s="192"/>
      <c r="B81" s="192"/>
      <c r="C81" s="215" t="s">
        <v>112</v>
      </c>
      <c r="D81" s="210" t="s">
        <v>113</v>
      </c>
      <c r="E81" s="197">
        <v>370000</v>
      </c>
    </row>
    <row r="82" spans="1:5" ht="19.5" customHeight="1">
      <c r="A82" s="192"/>
      <c r="B82" s="192"/>
      <c r="C82" s="215" t="s">
        <v>609</v>
      </c>
      <c r="D82" s="210" t="s">
        <v>610</v>
      </c>
      <c r="E82" s="197">
        <v>500</v>
      </c>
    </row>
    <row r="83" spans="1:5" ht="19.5" customHeight="1">
      <c r="A83" s="192"/>
      <c r="B83" s="192"/>
      <c r="C83" s="215" t="s">
        <v>82</v>
      </c>
      <c r="D83" s="210" t="s">
        <v>175</v>
      </c>
      <c r="E83" s="197">
        <v>2000</v>
      </c>
    </row>
    <row r="84" spans="1:5" ht="19.5" customHeight="1">
      <c r="A84" s="192"/>
      <c r="B84" s="192"/>
      <c r="C84" s="215" t="s">
        <v>102</v>
      </c>
      <c r="D84" s="210" t="s">
        <v>103</v>
      </c>
      <c r="E84" s="197">
        <v>100000</v>
      </c>
    </row>
    <row r="85" spans="1:5" ht="19.5" customHeight="1">
      <c r="A85" s="192"/>
      <c r="B85" s="210"/>
      <c r="C85" s="215"/>
      <c r="D85" s="210"/>
      <c r="E85" s="197"/>
    </row>
    <row r="86" spans="1:5" ht="19.5" customHeight="1">
      <c r="A86" s="192"/>
      <c r="B86" s="192">
        <v>75618</v>
      </c>
      <c r="C86" s="215"/>
      <c r="D86" s="192" t="s">
        <v>176</v>
      </c>
      <c r="E86" s="420">
        <f>SUM(E88:E90)</f>
        <v>846000</v>
      </c>
    </row>
    <row r="87" spans="1:5" ht="19.5" customHeight="1">
      <c r="A87" s="192"/>
      <c r="B87" s="227"/>
      <c r="C87" s="228"/>
      <c r="D87" s="192" t="s">
        <v>177</v>
      </c>
      <c r="E87" s="229"/>
    </row>
    <row r="88" spans="1:5" ht="19.5" customHeight="1">
      <c r="A88" s="192"/>
      <c r="B88" s="210"/>
      <c r="C88" s="215" t="s">
        <v>119</v>
      </c>
      <c r="D88" s="210" t="s">
        <v>120</v>
      </c>
      <c r="E88" s="197">
        <v>500000</v>
      </c>
    </row>
    <row r="89" spans="1:5" ht="19.5" customHeight="1">
      <c r="A89" s="192"/>
      <c r="B89" s="192"/>
      <c r="C89" s="215" t="s">
        <v>121</v>
      </c>
      <c r="D89" s="210" t="s">
        <v>178</v>
      </c>
      <c r="E89" s="197">
        <v>320000</v>
      </c>
    </row>
    <row r="90" spans="1:5" ht="19.5" customHeight="1">
      <c r="A90" s="192"/>
      <c r="B90" s="192"/>
      <c r="C90" s="215" t="s">
        <v>79</v>
      </c>
      <c r="D90" s="210" t="s">
        <v>179</v>
      </c>
      <c r="E90" s="197">
        <v>26000</v>
      </c>
    </row>
    <row r="91" spans="1:5" ht="19.5" customHeight="1">
      <c r="A91" s="192"/>
      <c r="B91" s="192"/>
      <c r="C91" s="215"/>
      <c r="D91" s="210" t="s">
        <v>153</v>
      </c>
      <c r="E91" s="202"/>
    </row>
    <row r="92" spans="1:5" ht="19.5" customHeight="1">
      <c r="A92" s="192"/>
      <c r="B92" s="192"/>
      <c r="C92" s="215"/>
      <c r="D92" s="210"/>
      <c r="E92" s="197"/>
    </row>
    <row r="93" spans="1:5" ht="19.5" customHeight="1">
      <c r="A93" s="192"/>
      <c r="B93" s="192">
        <v>75621</v>
      </c>
      <c r="C93" s="215"/>
      <c r="D93" s="192" t="s">
        <v>122</v>
      </c>
      <c r="E93" s="202">
        <f>SUM(E94:E95)</f>
        <v>7405383</v>
      </c>
    </row>
    <row r="94" spans="1:5" ht="19.5" customHeight="1">
      <c r="A94" s="192"/>
      <c r="B94" s="210"/>
      <c r="C94" s="215" t="s">
        <v>123</v>
      </c>
      <c r="D94" s="210" t="s">
        <v>124</v>
      </c>
      <c r="E94" s="197">
        <v>7295383</v>
      </c>
    </row>
    <row r="95" spans="1:5" ht="19.5" customHeight="1">
      <c r="A95" s="192"/>
      <c r="B95" s="210"/>
      <c r="C95" s="215" t="s">
        <v>125</v>
      </c>
      <c r="D95" s="210" t="s">
        <v>126</v>
      </c>
      <c r="E95" s="197">
        <v>110000</v>
      </c>
    </row>
    <row r="96" spans="1:5" ht="19.5" customHeight="1">
      <c r="A96" s="198"/>
      <c r="B96" s="217"/>
      <c r="C96" s="230"/>
      <c r="D96" s="217"/>
      <c r="E96" s="201"/>
    </row>
    <row r="97" spans="1:5" ht="19.5" customHeight="1">
      <c r="A97" s="242">
        <v>758</v>
      </c>
      <c r="B97" s="242"/>
      <c r="C97" s="250"/>
      <c r="D97" s="242" t="s">
        <v>127</v>
      </c>
      <c r="E97" s="245">
        <f>SUM(E98:E104)</f>
        <v>13109940</v>
      </c>
    </row>
    <row r="98" spans="1:5" ht="19.5" customHeight="1">
      <c r="A98" s="207"/>
      <c r="B98" s="208">
        <v>75801</v>
      </c>
      <c r="C98" s="231"/>
      <c r="D98" s="207" t="s">
        <v>182</v>
      </c>
      <c r="E98" s="191">
        <v>8789710</v>
      </c>
    </row>
    <row r="99" spans="1:5" ht="19.5" customHeight="1">
      <c r="A99" s="192"/>
      <c r="B99" s="211"/>
      <c r="C99" s="211">
        <v>2920</v>
      </c>
      <c r="D99" s="210" t="s">
        <v>128</v>
      </c>
      <c r="E99" s="202"/>
    </row>
    <row r="100" spans="1:5" ht="19.5" customHeight="1">
      <c r="A100" s="192"/>
      <c r="B100" s="211"/>
      <c r="C100" s="211"/>
      <c r="D100" s="210"/>
      <c r="E100" s="202"/>
    </row>
    <row r="101" spans="1:5" ht="19.5" customHeight="1">
      <c r="A101" s="192"/>
      <c r="B101" s="213">
        <v>75807</v>
      </c>
      <c r="C101" s="211"/>
      <c r="D101" s="192" t="s">
        <v>129</v>
      </c>
      <c r="E101" s="202">
        <v>3760101</v>
      </c>
    </row>
    <row r="102" spans="1:5" ht="19.5" customHeight="1">
      <c r="A102" s="192"/>
      <c r="B102" s="213"/>
      <c r="C102" s="211">
        <v>2920</v>
      </c>
      <c r="D102" s="210" t="s">
        <v>128</v>
      </c>
      <c r="E102" s="197"/>
    </row>
    <row r="103" spans="1:5" ht="19.5" customHeight="1">
      <c r="A103" s="192"/>
      <c r="B103" s="213"/>
      <c r="C103" s="211"/>
      <c r="D103" s="210"/>
      <c r="E103" s="197"/>
    </row>
    <row r="104" spans="1:5" ht="19.5" customHeight="1">
      <c r="A104" s="192"/>
      <c r="B104" s="213">
        <v>75831</v>
      </c>
      <c r="C104" s="211"/>
      <c r="D104" s="192" t="s">
        <v>130</v>
      </c>
      <c r="E104" s="202">
        <v>560129</v>
      </c>
    </row>
    <row r="105" spans="1:5" ht="19.5" customHeight="1">
      <c r="A105" s="192"/>
      <c r="B105" s="211"/>
      <c r="C105" s="211">
        <v>2920</v>
      </c>
      <c r="D105" s="210" t="s">
        <v>128</v>
      </c>
      <c r="E105" s="197"/>
    </row>
    <row r="106" spans="1:5" ht="19.5" customHeight="1">
      <c r="A106" s="198"/>
      <c r="B106" s="223"/>
      <c r="C106" s="223"/>
      <c r="D106" s="217"/>
      <c r="E106" s="201"/>
    </row>
    <row r="107" spans="1:5" ht="19.5" customHeight="1">
      <c r="A107" s="240">
        <v>801</v>
      </c>
      <c r="B107" s="240"/>
      <c r="C107" s="252"/>
      <c r="D107" s="240" t="s">
        <v>131</v>
      </c>
      <c r="E107" s="253">
        <f>SUM(E109:E113)</f>
        <v>202000</v>
      </c>
    </row>
    <row r="108" spans="1:5" ht="19.5" customHeight="1">
      <c r="A108" s="192"/>
      <c r="B108" s="213">
        <v>80101</v>
      </c>
      <c r="C108" s="216"/>
      <c r="D108" s="192" t="s">
        <v>644</v>
      </c>
      <c r="E108" s="202"/>
    </row>
    <row r="109" spans="1:5" ht="19.5" customHeight="1">
      <c r="A109" s="192"/>
      <c r="B109" s="213"/>
      <c r="C109" s="215">
        <v>6260</v>
      </c>
      <c r="D109" s="210" t="s">
        <v>187</v>
      </c>
      <c r="E109" s="202">
        <v>200000</v>
      </c>
    </row>
    <row r="110" spans="1:5" ht="19.5" customHeight="1">
      <c r="A110" s="192"/>
      <c r="B110" s="213"/>
      <c r="C110" s="232"/>
      <c r="D110" s="210" t="s">
        <v>188</v>
      </c>
      <c r="E110" s="202"/>
    </row>
    <row r="111" spans="1:5" ht="19.5" customHeight="1">
      <c r="A111" s="192"/>
      <c r="B111" s="192"/>
      <c r="C111" s="232"/>
      <c r="D111" s="210" t="s">
        <v>189</v>
      </c>
      <c r="E111" s="202"/>
    </row>
    <row r="112" spans="1:5" ht="19.5" customHeight="1">
      <c r="A112" s="192"/>
      <c r="B112" s="192"/>
      <c r="C112" s="232"/>
      <c r="D112" s="210"/>
      <c r="E112" s="202"/>
    </row>
    <row r="113" spans="1:5" ht="19.5" customHeight="1">
      <c r="A113" s="192"/>
      <c r="B113" s="213">
        <v>80114</v>
      </c>
      <c r="C113" s="220"/>
      <c r="D113" s="192" t="s">
        <v>132</v>
      </c>
      <c r="E113" s="202">
        <v>2000</v>
      </c>
    </row>
    <row r="114" spans="1:5" ht="19.5" customHeight="1">
      <c r="A114" s="192"/>
      <c r="B114" s="213"/>
      <c r="C114" s="215" t="s">
        <v>96</v>
      </c>
      <c r="D114" s="210" t="s">
        <v>99</v>
      </c>
      <c r="E114" s="202"/>
    </row>
    <row r="115" spans="1:5" ht="19.5" customHeight="1">
      <c r="A115" s="198"/>
      <c r="B115" s="217"/>
      <c r="C115" s="226"/>
      <c r="D115" s="217"/>
      <c r="E115" s="201"/>
    </row>
    <row r="116" spans="1:5" ht="19.5" customHeight="1">
      <c r="A116" s="242">
        <v>851</v>
      </c>
      <c r="B116" s="242"/>
      <c r="C116" s="250"/>
      <c r="D116" s="242" t="s">
        <v>133</v>
      </c>
      <c r="E116" s="330">
        <f>SUM(E117:E117)</f>
        <v>402420</v>
      </c>
    </row>
    <row r="117" spans="1:5" ht="19.5" customHeight="1">
      <c r="A117" s="192"/>
      <c r="B117" s="213">
        <v>85195</v>
      </c>
      <c r="C117" s="220"/>
      <c r="D117" s="192" t="s">
        <v>94</v>
      </c>
      <c r="E117" s="421">
        <v>402420</v>
      </c>
    </row>
    <row r="118" spans="1:5" ht="19.5" customHeight="1">
      <c r="A118" s="192"/>
      <c r="B118" s="192"/>
      <c r="C118" s="211">
        <v>2440</v>
      </c>
      <c r="D118" s="210" t="s">
        <v>191</v>
      </c>
      <c r="E118" s="212">
        <v>402420</v>
      </c>
    </row>
    <row r="119" spans="1:5" ht="19.5" customHeight="1">
      <c r="A119" s="192"/>
      <c r="B119" s="192"/>
      <c r="C119" s="220"/>
      <c r="D119" s="210" t="s">
        <v>190</v>
      </c>
      <c r="E119" s="197"/>
    </row>
    <row r="120" spans="1:5" ht="19.5" customHeight="1">
      <c r="A120" s="198"/>
      <c r="B120" s="217"/>
      <c r="C120" s="226"/>
      <c r="D120" s="217"/>
      <c r="E120" s="219"/>
    </row>
    <row r="121" spans="1:5" ht="19.5" customHeight="1">
      <c r="A121" s="242">
        <v>852</v>
      </c>
      <c r="B121" s="242"/>
      <c r="C121" s="250"/>
      <c r="D121" s="242" t="s">
        <v>162</v>
      </c>
      <c r="E121" s="245">
        <f>SUM(E122,E127,E133,E140,E148,E152,E158,)</f>
        <v>10103500</v>
      </c>
    </row>
    <row r="122" spans="1:5" ht="19.5" customHeight="1">
      <c r="A122" s="207"/>
      <c r="B122" s="207">
        <v>85203</v>
      </c>
      <c r="C122" s="209"/>
      <c r="D122" s="207" t="s">
        <v>134</v>
      </c>
      <c r="E122" s="191">
        <v>296000</v>
      </c>
    </row>
    <row r="123" spans="1:5" ht="19.5" customHeight="1">
      <c r="A123" s="192"/>
      <c r="B123" s="192"/>
      <c r="C123" s="211">
        <v>2010</v>
      </c>
      <c r="D123" s="210" t="s">
        <v>183</v>
      </c>
      <c r="E123" s="197">
        <v>296000</v>
      </c>
    </row>
    <row r="124" spans="1:5" ht="19.5" customHeight="1">
      <c r="A124" s="192"/>
      <c r="B124" s="192"/>
      <c r="C124" s="220"/>
      <c r="D124" s="210" t="s">
        <v>157</v>
      </c>
      <c r="E124" s="197"/>
    </row>
    <row r="125" spans="1:5" ht="19.5" customHeight="1">
      <c r="A125" s="192"/>
      <c r="B125" s="192"/>
      <c r="C125" s="220"/>
      <c r="D125" s="210" t="s">
        <v>184</v>
      </c>
      <c r="E125" s="197"/>
    </row>
    <row r="126" spans="1:5" ht="19.5" customHeight="1">
      <c r="A126" s="192"/>
      <c r="B126" s="192"/>
      <c r="C126" s="220"/>
      <c r="D126" s="210"/>
      <c r="E126" s="197"/>
    </row>
    <row r="127" spans="1:5" ht="19.5" customHeight="1">
      <c r="A127" s="192"/>
      <c r="B127" s="192">
        <v>85212</v>
      </c>
      <c r="C127" s="220"/>
      <c r="D127" s="192" t="s">
        <v>427</v>
      </c>
      <c r="E127" s="202">
        <v>8344000</v>
      </c>
    </row>
    <row r="128" spans="1:5" ht="19.5" customHeight="1">
      <c r="A128" s="192"/>
      <c r="B128" s="192"/>
      <c r="C128" s="220"/>
      <c r="D128" s="192" t="s">
        <v>428</v>
      </c>
      <c r="E128" s="197"/>
    </row>
    <row r="129" spans="1:5" ht="19.5" customHeight="1">
      <c r="A129" s="192"/>
      <c r="B129" s="192"/>
      <c r="C129" s="211">
        <v>2010</v>
      </c>
      <c r="D129" s="210" t="s">
        <v>183</v>
      </c>
      <c r="E129" s="197">
        <v>8344000</v>
      </c>
    </row>
    <row r="130" spans="1:5" ht="19.5" customHeight="1">
      <c r="A130" s="192"/>
      <c r="B130" s="192"/>
      <c r="C130" s="220"/>
      <c r="D130" s="210" t="s">
        <v>157</v>
      </c>
      <c r="E130" s="197"/>
    </row>
    <row r="131" spans="1:5" ht="19.5" customHeight="1">
      <c r="A131" s="192"/>
      <c r="B131" s="192"/>
      <c r="C131" s="220"/>
      <c r="D131" s="210" t="s">
        <v>184</v>
      </c>
      <c r="E131" s="197"/>
    </row>
    <row r="132" spans="1:5" ht="19.5" customHeight="1">
      <c r="A132" s="192"/>
      <c r="B132" s="192"/>
      <c r="C132" s="220"/>
      <c r="D132" s="210"/>
      <c r="E132" s="197"/>
    </row>
    <row r="133" spans="1:5" ht="19.5" customHeight="1">
      <c r="A133" s="192"/>
      <c r="B133" s="192">
        <v>85213</v>
      </c>
      <c r="C133" s="220"/>
      <c r="D133" s="192" t="s">
        <v>429</v>
      </c>
      <c r="E133" s="202">
        <v>41000</v>
      </c>
    </row>
    <row r="134" spans="1:5" ht="19.5" customHeight="1">
      <c r="A134" s="192"/>
      <c r="B134" s="192"/>
      <c r="C134" s="220"/>
      <c r="D134" s="192" t="s">
        <v>430</v>
      </c>
      <c r="E134" s="197"/>
    </row>
    <row r="135" spans="1:5" ht="19.5" customHeight="1">
      <c r="A135" s="192"/>
      <c r="B135" s="192"/>
      <c r="C135" s="220"/>
      <c r="D135" s="192" t="s">
        <v>431</v>
      </c>
      <c r="E135" s="197"/>
    </row>
    <row r="136" spans="1:5" ht="19.5" customHeight="1">
      <c r="A136" s="192"/>
      <c r="B136" s="192"/>
      <c r="C136" s="211">
        <v>2010</v>
      </c>
      <c r="D136" s="210" t="s">
        <v>183</v>
      </c>
      <c r="E136" s="197">
        <v>41000</v>
      </c>
    </row>
    <row r="137" spans="1:5" ht="19.5" customHeight="1">
      <c r="A137" s="192"/>
      <c r="B137" s="192"/>
      <c r="C137" s="220"/>
      <c r="D137" s="210" t="s">
        <v>157</v>
      </c>
      <c r="E137" s="197"/>
    </row>
    <row r="138" spans="1:5" ht="19.5" customHeight="1">
      <c r="A138" s="192"/>
      <c r="B138" s="192"/>
      <c r="C138" s="220"/>
      <c r="D138" s="210" t="s">
        <v>184</v>
      </c>
      <c r="E138" s="197"/>
    </row>
    <row r="139" spans="1:5" ht="19.5" customHeight="1">
      <c r="A139" s="192"/>
      <c r="B139" s="192"/>
      <c r="C139" s="220"/>
      <c r="D139" s="210"/>
      <c r="E139" s="202"/>
    </row>
    <row r="140" spans="1:5" ht="19.5" customHeight="1">
      <c r="A140" s="192"/>
      <c r="B140" s="192">
        <v>85214</v>
      </c>
      <c r="C140" s="220"/>
      <c r="D140" s="192" t="s">
        <v>432</v>
      </c>
      <c r="E140" s="202">
        <f>SUM(E142:E147)</f>
        <v>863000</v>
      </c>
    </row>
    <row r="141" spans="1:5" ht="19.5" customHeight="1">
      <c r="A141" s="192"/>
      <c r="B141" s="192"/>
      <c r="C141" s="220"/>
      <c r="D141" s="192" t="s">
        <v>433</v>
      </c>
      <c r="E141" s="212"/>
    </row>
    <row r="142" spans="1:5" ht="19.5" customHeight="1">
      <c r="A142" s="192"/>
      <c r="B142" s="192"/>
      <c r="C142" s="211">
        <v>2010</v>
      </c>
      <c r="D142" s="210" t="s">
        <v>183</v>
      </c>
      <c r="E142" s="212">
        <v>414000</v>
      </c>
    </row>
    <row r="143" spans="1:5" ht="19.5" customHeight="1">
      <c r="A143" s="192"/>
      <c r="B143" s="192"/>
      <c r="C143" s="220"/>
      <c r="D143" s="210" t="s">
        <v>157</v>
      </c>
      <c r="E143" s="202"/>
    </row>
    <row r="144" spans="1:5" ht="19.5" customHeight="1">
      <c r="A144" s="192"/>
      <c r="B144" s="192"/>
      <c r="C144" s="220"/>
      <c r="D144" s="210" t="s">
        <v>184</v>
      </c>
      <c r="E144" s="202"/>
    </row>
    <row r="145" spans="1:5" ht="19.5" customHeight="1">
      <c r="A145" s="192"/>
      <c r="B145" s="192"/>
      <c r="C145" s="211">
        <v>2030</v>
      </c>
      <c r="D145" s="210" t="s">
        <v>185</v>
      </c>
      <c r="E145" s="197">
        <v>449000</v>
      </c>
    </row>
    <row r="146" spans="1:5" ht="19.5" customHeight="1">
      <c r="A146" s="192"/>
      <c r="B146" s="192"/>
      <c r="C146" s="211"/>
      <c r="D146" s="210" t="s">
        <v>186</v>
      </c>
      <c r="E146" s="197"/>
    </row>
    <row r="147" spans="1:5" ht="19.5" customHeight="1">
      <c r="A147" s="192"/>
      <c r="B147" s="192"/>
      <c r="C147" s="220"/>
      <c r="D147" s="210"/>
      <c r="E147" s="202"/>
    </row>
    <row r="148" spans="1:5" ht="19.5" customHeight="1">
      <c r="A148" s="192"/>
      <c r="B148" s="192">
        <v>85219</v>
      </c>
      <c r="C148" s="220"/>
      <c r="D148" s="192" t="s">
        <v>135</v>
      </c>
      <c r="E148" s="202">
        <v>294000</v>
      </c>
    </row>
    <row r="149" spans="1:5" ht="19.5" customHeight="1">
      <c r="A149" s="192"/>
      <c r="B149" s="192"/>
      <c r="C149" s="211">
        <v>2030</v>
      </c>
      <c r="D149" s="210" t="s">
        <v>185</v>
      </c>
      <c r="E149" s="212">
        <v>294000</v>
      </c>
    </row>
    <row r="150" spans="1:5" ht="19.5" customHeight="1">
      <c r="A150" s="192"/>
      <c r="B150" s="192"/>
      <c r="C150" s="220"/>
      <c r="D150" s="210" t="s">
        <v>186</v>
      </c>
      <c r="E150" s="212"/>
    </row>
    <row r="151" spans="1:5" ht="19.5" customHeight="1">
      <c r="A151" s="192"/>
      <c r="B151" s="192"/>
      <c r="C151" s="220"/>
      <c r="D151" s="210"/>
      <c r="E151" s="212"/>
    </row>
    <row r="152" spans="1:5" ht="19.5" customHeight="1">
      <c r="A152" s="192"/>
      <c r="B152" s="192">
        <v>85228</v>
      </c>
      <c r="C152" s="220"/>
      <c r="D152" s="192" t="s">
        <v>136</v>
      </c>
      <c r="E152" s="214">
        <f>SUM(E153:E156)</f>
        <v>80500</v>
      </c>
    </row>
    <row r="153" spans="1:5" ht="19.5" customHeight="1">
      <c r="A153" s="192"/>
      <c r="B153" s="192"/>
      <c r="C153" s="211">
        <v>2010</v>
      </c>
      <c r="D153" s="210" t="s">
        <v>183</v>
      </c>
      <c r="E153" s="212">
        <v>74000</v>
      </c>
    </row>
    <row r="154" spans="1:5" ht="19.5" customHeight="1">
      <c r="A154" s="192"/>
      <c r="B154" s="192"/>
      <c r="C154" s="220"/>
      <c r="D154" s="210" t="s">
        <v>157</v>
      </c>
      <c r="E154" s="212"/>
    </row>
    <row r="155" spans="1:5" ht="19.5" customHeight="1">
      <c r="A155" s="192"/>
      <c r="B155" s="192"/>
      <c r="C155" s="220"/>
      <c r="D155" s="210" t="s">
        <v>184</v>
      </c>
      <c r="E155" s="212"/>
    </row>
    <row r="156" spans="1:5" ht="19.5" customHeight="1">
      <c r="A156" s="192"/>
      <c r="B156" s="192"/>
      <c r="C156" s="215" t="s">
        <v>93</v>
      </c>
      <c r="D156" s="210" t="s">
        <v>137</v>
      </c>
      <c r="E156" s="212">
        <v>6500</v>
      </c>
    </row>
    <row r="157" spans="1:5" ht="19.5" customHeight="1">
      <c r="A157" s="192"/>
      <c r="B157" s="192"/>
      <c r="C157" s="215"/>
      <c r="D157" s="210"/>
      <c r="E157" s="212"/>
    </row>
    <row r="158" spans="1:5" ht="19.5" customHeight="1">
      <c r="A158" s="192"/>
      <c r="B158" s="192">
        <v>85295</v>
      </c>
      <c r="C158" s="220"/>
      <c r="D158" s="192" t="s">
        <v>94</v>
      </c>
      <c r="E158" s="214">
        <v>185000</v>
      </c>
    </row>
    <row r="159" spans="1:5" ht="19.5" customHeight="1">
      <c r="A159" s="192"/>
      <c r="B159" s="192"/>
      <c r="C159" s="211">
        <v>2030</v>
      </c>
      <c r="D159" s="210" t="s">
        <v>185</v>
      </c>
      <c r="E159" s="212">
        <v>185000</v>
      </c>
    </row>
    <row r="160" spans="1:5" ht="19.5" customHeight="1">
      <c r="A160" s="192"/>
      <c r="B160" s="192"/>
      <c r="C160" s="220"/>
      <c r="D160" s="210" t="s">
        <v>186</v>
      </c>
      <c r="E160" s="212"/>
    </row>
    <row r="161" spans="1:5" ht="19.5" customHeight="1">
      <c r="A161" s="198"/>
      <c r="B161" s="198"/>
      <c r="C161" s="226"/>
      <c r="D161" s="217"/>
      <c r="E161" s="219"/>
    </row>
    <row r="162" spans="1:5" ht="19.5" customHeight="1">
      <c r="A162" s="240">
        <v>900</v>
      </c>
      <c r="B162" s="240"/>
      <c r="C162" s="252"/>
      <c r="D162" s="240" t="s">
        <v>138</v>
      </c>
      <c r="E162" s="253">
        <f>SUM(E163:E163)</f>
        <v>500</v>
      </c>
    </row>
    <row r="163" spans="1:5" ht="19.5" customHeight="1">
      <c r="A163" s="192"/>
      <c r="B163" s="192">
        <v>90020</v>
      </c>
      <c r="C163" s="232"/>
      <c r="D163" s="233" t="s">
        <v>467</v>
      </c>
      <c r="E163" s="214">
        <v>500</v>
      </c>
    </row>
    <row r="164" spans="1:5" ht="19.5" customHeight="1">
      <c r="A164" s="192"/>
      <c r="B164" s="192"/>
      <c r="C164" s="232"/>
      <c r="D164" s="233" t="s">
        <v>468</v>
      </c>
      <c r="E164" s="214"/>
    </row>
    <row r="165" spans="1:5" ht="19.5" customHeight="1">
      <c r="A165" s="192"/>
      <c r="B165" s="192"/>
      <c r="C165" s="215" t="s">
        <v>139</v>
      </c>
      <c r="D165" s="234" t="s">
        <v>140</v>
      </c>
      <c r="E165" s="212">
        <v>500</v>
      </c>
    </row>
    <row r="166" spans="1:5" ht="19.5" customHeight="1">
      <c r="A166" s="198"/>
      <c r="B166" s="198"/>
      <c r="C166" s="230"/>
      <c r="D166" s="334"/>
      <c r="E166" s="219"/>
    </row>
    <row r="167" spans="1:5" ht="19.5" customHeight="1">
      <c r="A167" s="331">
        <v>926</v>
      </c>
      <c r="B167" s="331"/>
      <c r="C167" s="332"/>
      <c r="D167" s="331" t="s">
        <v>141</v>
      </c>
      <c r="E167" s="249">
        <f>SUM(E168,E172,)</f>
        <v>630911</v>
      </c>
    </row>
    <row r="168" spans="1:5" ht="19.5" customHeight="1">
      <c r="A168" s="235"/>
      <c r="B168" s="207">
        <v>92601</v>
      </c>
      <c r="C168" s="209"/>
      <c r="D168" s="207" t="s">
        <v>18</v>
      </c>
      <c r="E168" s="191">
        <f>SUM(E169:E170)</f>
        <v>508000</v>
      </c>
    </row>
    <row r="169" spans="1:5" ht="19.5" customHeight="1">
      <c r="A169" s="210"/>
      <c r="B169" s="192"/>
      <c r="C169" s="215" t="s">
        <v>93</v>
      </c>
      <c r="D169" s="210" t="s">
        <v>137</v>
      </c>
      <c r="E169" s="197">
        <v>500000</v>
      </c>
    </row>
    <row r="170" spans="1:5" ht="19.5" customHeight="1">
      <c r="A170" s="210"/>
      <c r="B170" s="192"/>
      <c r="C170" s="215" t="s">
        <v>96</v>
      </c>
      <c r="D170" s="210" t="s">
        <v>99</v>
      </c>
      <c r="E170" s="197">
        <v>8000</v>
      </c>
    </row>
    <row r="171" spans="1:5" ht="19.5" customHeight="1">
      <c r="A171" s="210"/>
      <c r="B171" s="192"/>
      <c r="C171" s="220"/>
      <c r="D171" s="210"/>
      <c r="E171" s="197"/>
    </row>
    <row r="172" spans="1:5" ht="19.5" customHeight="1">
      <c r="A172" s="210"/>
      <c r="B172" s="192">
        <v>92695</v>
      </c>
      <c r="C172" s="220"/>
      <c r="D172" s="192" t="s">
        <v>94</v>
      </c>
      <c r="E172" s="202">
        <v>122911</v>
      </c>
    </row>
    <row r="173" spans="1:5" ht="19.5" customHeight="1">
      <c r="A173" s="210"/>
      <c r="B173" s="192"/>
      <c r="C173" s="215">
        <v>6260</v>
      </c>
      <c r="D173" s="210" t="s">
        <v>187</v>
      </c>
      <c r="E173" s="212">
        <v>122911</v>
      </c>
    </row>
    <row r="174" spans="1:5" ht="19.5" customHeight="1">
      <c r="A174" s="210"/>
      <c r="B174" s="192"/>
      <c r="C174" s="232"/>
      <c r="D174" s="210" t="s">
        <v>188</v>
      </c>
      <c r="E174" s="212"/>
    </row>
    <row r="175" spans="1:5" ht="19.5" customHeight="1">
      <c r="A175" s="210"/>
      <c r="B175" s="192"/>
      <c r="C175" s="232"/>
      <c r="D175" s="210" t="s">
        <v>189</v>
      </c>
      <c r="E175" s="212"/>
    </row>
    <row r="176" spans="1:5" ht="19.5" customHeight="1">
      <c r="A176" s="217"/>
      <c r="B176" s="198"/>
      <c r="C176" s="218"/>
      <c r="D176" s="217"/>
      <c r="E176" s="219"/>
    </row>
    <row r="177" spans="1:5" ht="19.5" customHeight="1">
      <c r="A177" s="236"/>
      <c r="B177" s="237"/>
      <c r="C177" s="238"/>
      <c r="D177" s="239" t="s">
        <v>59</v>
      </c>
      <c r="E177" s="422">
        <f>SUM(E8,E20,E27,E42,E49,E53,E97,E107,E116,E121,E162,E167,)</f>
        <v>45063408</v>
      </c>
    </row>
  </sheetData>
  <mergeCells count="6">
    <mergeCell ref="B2:E2"/>
    <mergeCell ref="A5:A6"/>
    <mergeCell ref="B5:B6"/>
    <mergeCell ref="D5:D6"/>
    <mergeCell ref="E5:E6"/>
    <mergeCell ref="C5:C6"/>
  </mergeCells>
  <printOptions horizontalCentered="1"/>
  <pageMargins left="0.61" right="0.54" top="1.01" bottom="0.5905511811023623" header="0.57" footer="0.5118110236220472"/>
  <pageSetup horizontalDpi="300" verticalDpi="300" orientation="portrait" paperSize="9" scale="59" r:id="rId1"/>
  <headerFooter alignWithMargins="0">
    <oddHeader>&amp;R&amp;9Załącznik nr &amp;A
do uchwały Rady Miejskiej  w Choszcznie nr VI/73/2007
z dnia 29 marca 2007 r.</oddHeader>
    <oddFooter>&amp;CStrona &amp;P</oddFooter>
  </headerFooter>
  <rowBreaks count="2" manualBreakCount="2">
    <brk id="59" max="5" man="1"/>
    <brk id="12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5" sqref="F5:F8"/>
    </sheetView>
  </sheetViews>
  <sheetFormatPr defaultColWidth="9.00390625" defaultRowHeight="12.75"/>
  <cols>
    <col min="1" max="1" width="3.875" style="0" customWidth="1"/>
    <col min="2" max="2" width="52.00390625" style="0" customWidth="1"/>
    <col min="3" max="6" width="14.125" style="0" customWidth="1"/>
  </cols>
  <sheetData>
    <row r="1" spans="1:6" ht="16.5">
      <c r="A1" s="576" t="s">
        <v>607</v>
      </c>
      <c r="B1" s="576"/>
      <c r="C1" s="576"/>
      <c r="D1" s="576"/>
      <c r="E1" s="576"/>
      <c r="F1" s="576"/>
    </row>
    <row r="2" spans="1:6" ht="16.5">
      <c r="A2" s="576" t="s">
        <v>567</v>
      </c>
      <c r="B2" s="576"/>
      <c r="C2" s="576"/>
      <c r="D2" s="576"/>
      <c r="E2" s="576"/>
      <c r="F2" s="576"/>
    </row>
    <row r="3" spans="1:6" ht="6" customHeight="1">
      <c r="A3" s="7"/>
      <c r="B3" s="7"/>
      <c r="C3" s="7"/>
      <c r="D3" s="7"/>
      <c r="E3" s="7"/>
      <c r="F3" s="7"/>
    </row>
    <row r="4" spans="1:6" ht="12.75">
      <c r="A4" s="1"/>
      <c r="B4" s="1"/>
      <c r="C4" s="1"/>
      <c r="D4" s="1"/>
      <c r="E4" s="1"/>
      <c r="F4" s="483" t="s">
        <v>623</v>
      </c>
    </row>
    <row r="5" spans="1:6" ht="15" customHeight="1">
      <c r="A5" s="562" t="s">
        <v>39</v>
      </c>
      <c r="B5" s="562" t="s">
        <v>0</v>
      </c>
      <c r="C5" s="530" t="s">
        <v>42</v>
      </c>
      <c r="D5" s="572" t="s">
        <v>608</v>
      </c>
      <c r="E5" s="572" t="s">
        <v>6</v>
      </c>
      <c r="F5" s="530" t="s">
        <v>43</v>
      </c>
    </row>
    <row r="6" spans="1:6" ht="15" customHeight="1">
      <c r="A6" s="562"/>
      <c r="B6" s="562"/>
      <c r="C6" s="530"/>
      <c r="D6" s="573"/>
      <c r="E6" s="573"/>
      <c r="F6" s="530"/>
    </row>
    <row r="7" spans="1:6" ht="18" customHeight="1">
      <c r="A7" s="562"/>
      <c r="B7" s="562"/>
      <c r="C7" s="530"/>
      <c r="D7" s="573"/>
      <c r="E7" s="573"/>
      <c r="F7" s="530"/>
    </row>
    <row r="8" spans="1:6" ht="42" customHeight="1">
      <c r="A8" s="562"/>
      <c r="B8" s="562"/>
      <c r="C8" s="530"/>
      <c r="D8" s="574"/>
      <c r="E8" s="574"/>
      <c r="F8" s="530"/>
    </row>
    <row r="9" spans="1:6" ht="7.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</row>
    <row r="10" spans="1:6" ht="19.5" customHeight="1">
      <c r="A10" s="105" t="s">
        <v>9</v>
      </c>
      <c r="B10" s="21" t="s">
        <v>317</v>
      </c>
      <c r="C10" s="102">
        <v>1912.64</v>
      </c>
      <c r="D10" s="102">
        <v>177510</v>
      </c>
      <c r="E10" s="102">
        <v>178000</v>
      </c>
      <c r="F10" s="102">
        <f aca="true" t="shared" si="0" ref="F10:F22">C10+D10-E10</f>
        <v>1422.640000000014</v>
      </c>
    </row>
    <row r="11" spans="1:6" ht="19.5" customHeight="1">
      <c r="A11" s="105" t="s">
        <v>10</v>
      </c>
      <c r="B11" s="21" t="s">
        <v>318</v>
      </c>
      <c r="C11" s="102">
        <v>3934.39</v>
      </c>
      <c r="D11" s="102">
        <v>192400</v>
      </c>
      <c r="E11" s="102">
        <v>194357</v>
      </c>
      <c r="F11" s="102">
        <f t="shared" si="0"/>
        <v>1977.390000000014</v>
      </c>
    </row>
    <row r="12" spans="1:6" ht="19.5" customHeight="1">
      <c r="A12" s="105" t="s">
        <v>11</v>
      </c>
      <c r="B12" s="21" t="s">
        <v>319</v>
      </c>
      <c r="C12" s="102">
        <v>8566.28</v>
      </c>
      <c r="D12" s="102">
        <v>189020</v>
      </c>
      <c r="E12" s="102">
        <v>195000</v>
      </c>
      <c r="F12" s="102">
        <f t="shared" si="0"/>
        <v>2586.279999999999</v>
      </c>
    </row>
    <row r="13" spans="1:6" ht="19.5" customHeight="1">
      <c r="A13" s="106" t="s">
        <v>1</v>
      </c>
      <c r="B13" s="21" t="s">
        <v>320</v>
      </c>
      <c r="C13" s="103">
        <v>2196.35</v>
      </c>
      <c r="D13" s="103">
        <v>120020</v>
      </c>
      <c r="E13" s="103">
        <v>121200</v>
      </c>
      <c r="F13" s="102">
        <f t="shared" si="0"/>
        <v>1016.3500000000058</v>
      </c>
    </row>
    <row r="14" spans="1:6" ht="19.5" customHeight="1">
      <c r="A14" s="106" t="s">
        <v>15</v>
      </c>
      <c r="B14" s="51" t="s">
        <v>321</v>
      </c>
      <c r="C14" s="103">
        <v>90217.17</v>
      </c>
      <c r="D14" s="103">
        <v>76900</v>
      </c>
      <c r="E14" s="103">
        <v>164700</v>
      </c>
      <c r="F14" s="102">
        <f t="shared" si="0"/>
        <v>2417.1699999999837</v>
      </c>
    </row>
    <row r="15" spans="1:6" ht="19.5" customHeight="1">
      <c r="A15" s="106" t="s">
        <v>16</v>
      </c>
      <c r="B15" s="51" t="s">
        <v>315</v>
      </c>
      <c r="C15" s="103">
        <v>13509.35</v>
      </c>
      <c r="D15" s="103">
        <v>14308</v>
      </c>
      <c r="E15" s="103">
        <v>26308</v>
      </c>
      <c r="F15" s="102">
        <f t="shared" si="0"/>
        <v>1509.3499999999985</v>
      </c>
    </row>
    <row r="16" spans="1:6" ht="19.5" customHeight="1">
      <c r="A16" s="106" t="s">
        <v>17</v>
      </c>
      <c r="B16" s="51" t="s">
        <v>316</v>
      </c>
      <c r="C16" s="103">
        <v>553.5</v>
      </c>
      <c r="D16" s="103">
        <v>3720</v>
      </c>
      <c r="E16" s="103">
        <v>3880</v>
      </c>
      <c r="F16" s="102">
        <f t="shared" si="0"/>
        <v>393.5</v>
      </c>
    </row>
    <row r="17" spans="1:6" ht="19.5" customHeight="1">
      <c r="A17" s="106" t="s">
        <v>20</v>
      </c>
      <c r="B17" s="51" t="s">
        <v>322</v>
      </c>
      <c r="C17" s="103">
        <v>511</v>
      </c>
      <c r="D17" s="103">
        <v>1505</v>
      </c>
      <c r="E17" s="103">
        <v>2005</v>
      </c>
      <c r="F17" s="102">
        <f t="shared" si="0"/>
        <v>11</v>
      </c>
    </row>
    <row r="18" spans="1:6" ht="19.5" customHeight="1">
      <c r="A18" s="106" t="s">
        <v>196</v>
      </c>
      <c r="B18" s="51" t="s">
        <v>582</v>
      </c>
      <c r="C18" s="103">
        <v>50</v>
      </c>
      <c r="D18" s="103">
        <v>8700</v>
      </c>
      <c r="E18" s="103">
        <v>8750</v>
      </c>
      <c r="F18" s="102">
        <f t="shared" si="0"/>
        <v>0</v>
      </c>
    </row>
    <row r="19" spans="1:6" ht="19.5" customHeight="1">
      <c r="A19" s="106" t="s">
        <v>197</v>
      </c>
      <c r="B19" s="51" t="s">
        <v>583</v>
      </c>
      <c r="C19" s="103">
        <v>1034.4</v>
      </c>
      <c r="D19" s="103">
        <v>1600</v>
      </c>
      <c r="E19" s="103">
        <v>2634.4</v>
      </c>
      <c r="F19" s="102">
        <f t="shared" si="0"/>
        <v>0</v>
      </c>
    </row>
    <row r="20" spans="1:6" ht="19.5" customHeight="1">
      <c r="A20" s="106" t="s">
        <v>198</v>
      </c>
      <c r="B20" s="51" t="s">
        <v>323</v>
      </c>
      <c r="C20" s="103">
        <v>3367.95</v>
      </c>
      <c r="D20" s="103">
        <v>4000</v>
      </c>
      <c r="E20" s="103">
        <v>7000</v>
      </c>
      <c r="F20" s="102">
        <f t="shared" si="0"/>
        <v>367.9499999999998</v>
      </c>
    </row>
    <row r="21" spans="1:6" ht="19.5" customHeight="1">
      <c r="A21" s="106" t="s">
        <v>200</v>
      </c>
      <c r="B21" s="51" t="s">
        <v>584</v>
      </c>
      <c r="C21" s="103">
        <v>2599.46</v>
      </c>
      <c r="D21" s="103">
        <v>0</v>
      </c>
      <c r="E21" s="103">
        <v>2599</v>
      </c>
      <c r="F21" s="102">
        <f t="shared" si="0"/>
        <v>0.4600000000000364</v>
      </c>
    </row>
    <row r="22" spans="1:6" ht="19.5" customHeight="1">
      <c r="A22" s="106" t="s">
        <v>243</v>
      </c>
      <c r="B22" s="51" t="s">
        <v>324</v>
      </c>
      <c r="C22" s="103">
        <v>43042.47</v>
      </c>
      <c r="D22" s="103">
        <v>60060</v>
      </c>
      <c r="E22" s="103">
        <v>103100</v>
      </c>
      <c r="F22" s="102">
        <f t="shared" si="0"/>
        <v>2.470000000001164</v>
      </c>
    </row>
    <row r="23" spans="1:6" ht="19.5" customHeight="1">
      <c r="A23" s="22"/>
      <c r="B23" s="22"/>
      <c r="C23" s="104"/>
      <c r="D23" s="104"/>
      <c r="E23" s="22"/>
      <c r="F23" s="22"/>
    </row>
    <row r="24" spans="1:6" s="54" customFormat="1" ht="19.5" customHeight="1">
      <c r="A24" s="575" t="s">
        <v>63</v>
      </c>
      <c r="B24" s="575"/>
      <c r="C24" s="322">
        <f>SUM(C10:C22)</f>
        <v>171494.96000000002</v>
      </c>
      <c r="D24" s="322">
        <f>SUM(D10:D22)</f>
        <v>849743</v>
      </c>
      <c r="E24" s="322">
        <f>SUM(E10:E22)</f>
        <v>1009533.4</v>
      </c>
      <c r="F24" s="441">
        <f>C24+D24-E24</f>
        <v>11704.55999999994</v>
      </c>
    </row>
    <row r="25" ht="4.5" customHeight="1"/>
    <row r="26" ht="12.75" customHeight="1">
      <c r="A26" s="59"/>
    </row>
    <row r="27" ht="12.75">
      <c r="A27" s="59"/>
    </row>
  </sheetData>
  <mergeCells count="9">
    <mergeCell ref="D5:D8"/>
    <mergeCell ref="E5:E8"/>
    <mergeCell ref="A24:B24"/>
    <mergeCell ref="A1:F1"/>
    <mergeCell ref="A2:F2"/>
    <mergeCell ref="A5:A8"/>
    <mergeCell ref="B5:B8"/>
    <mergeCell ref="C5:C8"/>
    <mergeCell ref="F5:F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w Choszcznie nr VI/73/2007
z dnia 29 marca 2007 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3" sqref="D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561" t="s">
        <v>457</v>
      </c>
      <c r="B1" s="561"/>
      <c r="C1" s="561"/>
      <c r="D1" s="561"/>
      <c r="E1" s="561"/>
    </row>
    <row r="2" spans="4:5" ht="19.5" customHeight="1">
      <c r="D2" s="7"/>
      <c r="E2" s="7"/>
    </row>
    <row r="3" spans="4:5" ht="19.5" customHeight="1">
      <c r="D3" s="7"/>
      <c r="E3" s="7"/>
    </row>
    <row r="4" spans="4:5" ht="19.5" customHeight="1">
      <c r="D4" s="7"/>
      <c r="E4" s="7"/>
    </row>
    <row r="5" ht="19.5" customHeight="1">
      <c r="E5" s="12" t="s">
        <v>28</v>
      </c>
    </row>
    <row r="6" spans="1:5" ht="19.5" customHeight="1">
      <c r="A6" s="254" t="s">
        <v>39</v>
      </c>
      <c r="B6" s="254" t="s">
        <v>2</v>
      </c>
      <c r="C6" s="254" t="s">
        <v>3</v>
      </c>
      <c r="D6" s="254" t="s">
        <v>31</v>
      </c>
      <c r="E6" s="254" t="s">
        <v>30</v>
      </c>
    </row>
    <row r="7" spans="1:5" ht="7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</row>
    <row r="8" spans="1:5" ht="30" customHeight="1">
      <c r="A8" s="27" t="s">
        <v>9</v>
      </c>
      <c r="B8" s="27">
        <v>921</v>
      </c>
      <c r="C8" s="27">
        <v>92109</v>
      </c>
      <c r="D8" s="28" t="s">
        <v>459</v>
      </c>
      <c r="E8" s="77">
        <v>570000</v>
      </c>
    </row>
    <row r="9" spans="1:5" ht="30" customHeight="1">
      <c r="A9" s="29" t="s">
        <v>10</v>
      </c>
      <c r="B9" s="29">
        <v>921</v>
      </c>
      <c r="C9" s="29">
        <v>92116</v>
      </c>
      <c r="D9" s="30" t="s">
        <v>458</v>
      </c>
      <c r="E9" s="78">
        <v>410000</v>
      </c>
    </row>
    <row r="10" spans="1:5" ht="19.5" customHeight="1">
      <c r="A10" s="577" t="s">
        <v>63</v>
      </c>
      <c r="B10" s="578"/>
      <c r="C10" s="578"/>
      <c r="D10" s="579"/>
      <c r="E10" s="259">
        <f>SUM(E8:E9)</f>
        <v>980000</v>
      </c>
    </row>
  </sheetData>
  <mergeCells count="2">
    <mergeCell ref="A1:E1"/>
    <mergeCell ref="A10:D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Choszcznie  nr VI/73/2007
z dnia 29 marca 2007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4">
      <selection activeCell="E9" sqref="E9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6.875" style="0" customWidth="1"/>
    <col min="5" max="5" width="14.875" style="0" customWidth="1"/>
  </cols>
  <sheetData>
    <row r="1" spans="1:5" ht="48.75" customHeight="1">
      <c r="A1" s="523" t="s">
        <v>456</v>
      </c>
      <c r="B1" s="523"/>
      <c r="C1" s="523"/>
      <c r="D1" s="523"/>
      <c r="E1" s="523"/>
    </row>
    <row r="2" spans="4:5" ht="19.5" customHeight="1">
      <c r="D2" s="7"/>
      <c r="E2" s="7"/>
    </row>
    <row r="3" spans="4:5" ht="19.5" customHeight="1">
      <c r="D3" s="1"/>
      <c r="E3" s="10" t="s">
        <v>28</v>
      </c>
    </row>
    <row r="4" spans="1:5" ht="19.5" customHeight="1">
      <c r="A4" s="254" t="s">
        <v>39</v>
      </c>
      <c r="B4" s="254" t="s">
        <v>2</v>
      </c>
      <c r="C4" s="254" t="s">
        <v>3</v>
      </c>
      <c r="D4" s="254" t="s">
        <v>29</v>
      </c>
      <c r="E4" s="254" t="s">
        <v>30</v>
      </c>
    </row>
    <row r="5" spans="1:5" s="57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</row>
    <row r="6" spans="1:5" ht="30" customHeight="1">
      <c r="A6" s="25" t="s">
        <v>9</v>
      </c>
      <c r="B6" s="25">
        <v>754</v>
      </c>
      <c r="C6" s="25">
        <v>75415</v>
      </c>
      <c r="D6" s="318" t="s">
        <v>448</v>
      </c>
      <c r="E6" s="320">
        <v>8000</v>
      </c>
    </row>
    <row r="7" spans="1:5" ht="30" customHeight="1">
      <c r="A7" s="25" t="s">
        <v>10</v>
      </c>
      <c r="B7" s="25">
        <v>851</v>
      </c>
      <c r="C7" s="25">
        <v>85153</v>
      </c>
      <c r="D7" s="26" t="s">
        <v>449</v>
      </c>
      <c r="E7" s="320">
        <v>4000</v>
      </c>
    </row>
    <row r="8" spans="1:5" ht="30" customHeight="1">
      <c r="A8" s="25" t="s">
        <v>11</v>
      </c>
      <c r="B8" s="25">
        <v>851</v>
      </c>
      <c r="C8" s="25">
        <v>85154</v>
      </c>
      <c r="D8" s="26" t="s">
        <v>450</v>
      </c>
      <c r="E8" s="320">
        <v>36000</v>
      </c>
    </row>
    <row r="9" spans="1:5" ht="30" customHeight="1">
      <c r="A9" s="25" t="s">
        <v>1</v>
      </c>
      <c r="B9" s="25">
        <v>851</v>
      </c>
      <c r="C9" s="25">
        <v>85195</v>
      </c>
      <c r="D9" s="318" t="s">
        <v>451</v>
      </c>
      <c r="E9" s="320">
        <v>4000</v>
      </c>
    </row>
    <row r="10" spans="1:5" ht="30" customHeight="1">
      <c r="A10" s="25" t="s">
        <v>15</v>
      </c>
      <c r="B10" s="25">
        <v>854</v>
      </c>
      <c r="C10" s="25">
        <v>85412</v>
      </c>
      <c r="D10" s="318" t="s">
        <v>452</v>
      </c>
      <c r="E10" s="320">
        <v>4000</v>
      </c>
    </row>
    <row r="11" spans="1:5" ht="30" customHeight="1">
      <c r="A11" s="25" t="s">
        <v>16</v>
      </c>
      <c r="B11" s="25">
        <v>921</v>
      </c>
      <c r="C11" s="25">
        <v>92120</v>
      </c>
      <c r="D11" s="318" t="s">
        <v>453</v>
      </c>
      <c r="E11" s="320">
        <v>10000</v>
      </c>
    </row>
    <row r="12" spans="1:5" ht="30" customHeight="1">
      <c r="A12" s="25" t="s">
        <v>17</v>
      </c>
      <c r="B12" s="25">
        <v>921</v>
      </c>
      <c r="C12" s="25">
        <v>92195</v>
      </c>
      <c r="D12" s="318" t="s">
        <v>454</v>
      </c>
      <c r="E12" s="320">
        <v>6000</v>
      </c>
    </row>
    <row r="13" spans="1:5" ht="30" customHeight="1">
      <c r="A13" s="319" t="s">
        <v>20</v>
      </c>
      <c r="B13" s="319">
        <v>926</v>
      </c>
      <c r="C13" s="319">
        <v>92605</v>
      </c>
      <c r="D13" s="318" t="s">
        <v>455</v>
      </c>
      <c r="E13" s="321">
        <v>200000</v>
      </c>
    </row>
    <row r="14" spans="1:5" ht="30" customHeight="1">
      <c r="A14" s="580" t="s">
        <v>63</v>
      </c>
      <c r="B14" s="581"/>
      <c r="C14" s="581"/>
      <c r="D14" s="582"/>
      <c r="E14" s="259">
        <f>SUM(E6:E13)</f>
        <v>272000</v>
      </c>
    </row>
  </sheetData>
  <mergeCells count="2">
    <mergeCell ref="A1:E1"/>
    <mergeCell ref="A14:D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Rady Miejskiej w  Choszcznie nr VI/73/2007
z dnia 29 marca 2007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B10">
      <selection activeCell="B4" sqref="B4"/>
    </sheetView>
  </sheetViews>
  <sheetFormatPr defaultColWidth="9.00390625" defaultRowHeight="12.75"/>
  <cols>
    <col min="1" max="1" width="5.25390625" style="1" bestFit="1" customWidth="1"/>
    <col min="2" max="2" width="74.75390625" style="1" customWidth="1"/>
    <col min="3" max="3" width="15.25390625" style="1" customWidth="1"/>
    <col min="4" max="4" width="17.75390625" style="1" customWidth="1"/>
    <col min="5" max="16384" width="9.125" style="1" customWidth="1"/>
  </cols>
  <sheetData>
    <row r="1" spans="1:11" ht="19.5" customHeight="1">
      <c r="A1" s="550" t="s">
        <v>25</v>
      </c>
      <c r="B1" s="550"/>
      <c r="C1" s="550"/>
      <c r="D1" s="550"/>
      <c r="E1" s="7"/>
      <c r="F1" s="7"/>
      <c r="G1" s="7"/>
      <c r="H1" s="7"/>
      <c r="I1" s="7"/>
      <c r="J1" s="7"/>
      <c r="K1" s="7"/>
    </row>
    <row r="2" spans="1:8" ht="19.5" customHeight="1">
      <c r="A2" s="550" t="s">
        <v>32</v>
      </c>
      <c r="B2" s="550"/>
      <c r="C2" s="550"/>
      <c r="D2" s="550"/>
      <c r="E2" s="7"/>
      <c r="F2" s="7"/>
      <c r="G2" s="7"/>
      <c r="H2" s="7"/>
    </row>
    <row r="3" ht="12.75">
      <c r="B3" s="486" t="s">
        <v>624</v>
      </c>
    </row>
    <row r="4" ht="12.75">
      <c r="D4" s="10" t="s">
        <v>28</v>
      </c>
    </row>
    <row r="5" spans="1:11" ht="19.5" customHeight="1">
      <c r="A5" s="254" t="s">
        <v>39</v>
      </c>
      <c r="B5" s="254" t="s">
        <v>0</v>
      </c>
      <c r="C5" s="254" t="s">
        <v>574</v>
      </c>
      <c r="D5" s="254" t="s">
        <v>36</v>
      </c>
      <c r="E5" s="8"/>
      <c r="F5" s="8"/>
      <c r="G5" s="8"/>
      <c r="H5" s="8"/>
      <c r="I5" s="8"/>
      <c r="J5" s="9"/>
      <c r="K5" s="9"/>
    </row>
    <row r="6" spans="1:11" ht="19.5" customHeight="1">
      <c r="A6" s="24" t="s">
        <v>8</v>
      </c>
      <c r="B6" s="32" t="s">
        <v>42</v>
      </c>
      <c r="C6" s="32"/>
      <c r="D6" s="94">
        <v>56015</v>
      </c>
      <c r="E6" s="8"/>
      <c r="F6" s="8"/>
      <c r="G6" s="8"/>
      <c r="H6" s="8"/>
      <c r="I6" s="8"/>
      <c r="J6" s="9"/>
      <c r="K6" s="9"/>
    </row>
    <row r="7" spans="1:11" ht="19.5" customHeight="1">
      <c r="A7" s="24" t="s">
        <v>12</v>
      </c>
      <c r="B7" s="32" t="s">
        <v>7</v>
      </c>
      <c r="C7" s="32"/>
      <c r="D7" s="94">
        <f>SUM(D8:D10)</f>
        <v>80755</v>
      </c>
      <c r="E7" s="8"/>
      <c r="F7" s="8"/>
      <c r="G7" s="8"/>
      <c r="H7" s="8"/>
      <c r="I7" s="8"/>
      <c r="J7" s="9"/>
      <c r="K7" s="9"/>
    </row>
    <row r="8" spans="1:11" ht="19.5" customHeight="1">
      <c r="A8" s="33" t="s">
        <v>9</v>
      </c>
      <c r="B8" s="34" t="s">
        <v>303</v>
      </c>
      <c r="C8" s="428" t="s">
        <v>82</v>
      </c>
      <c r="D8" s="95">
        <v>78703</v>
      </c>
      <c r="E8" s="8"/>
      <c r="F8" s="8"/>
      <c r="G8" s="8"/>
      <c r="H8" s="8"/>
      <c r="I8" s="8"/>
      <c r="J8" s="9"/>
      <c r="K8" s="9"/>
    </row>
    <row r="9" spans="1:11" ht="19.5" customHeight="1">
      <c r="A9" s="29" t="s">
        <v>10</v>
      </c>
      <c r="B9" s="35" t="s">
        <v>596</v>
      </c>
      <c r="C9" s="429" t="s">
        <v>82</v>
      </c>
      <c r="D9" s="96">
        <v>2000</v>
      </c>
      <c r="E9" s="8"/>
      <c r="F9" s="8"/>
      <c r="G9" s="8"/>
      <c r="H9" s="8"/>
      <c r="I9" s="8"/>
      <c r="J9" s="9"/>
      <c r="K9" s="9"/>
    </row>
    <row r="10" spans="1:11" ht="19.5" customHeight="1">
      <c r="A10" s="31" t="s">
        <v>11</v>
      </c>
      <c r="B10" s="36" t="s">
        <v>304</v>
      </c>
      <c r="C10" s="430" t="s">
        <v>86</v>
      </c>
      <c r="D10" s="97">
        <v>52</v>
      </c>
      <c r="E10" s="8"/>
      <c r="F10" s="8"/>
      <c r="G10" s="8"/>
      <c r="H10" s="8"/>
      <c r="I10" s="8"/>
      <c r="J10" s="9"/>
      <c r="K10" s="9"/>
    </row>
    <row r="11" spans="1:11" ht="19.5" customHeight="1">
      <c r="A11" s="24" t="s">
        <v>13</v>
      </c>
      <c r="B11" s="32" t="s">
        <v>6</v>
      </c>
      <c r="C11" s="24"/>
      <c r="D11" s="94">
        <f>SUM(D12,D20)</f>
        <v>136755</v>
      </c>
      <c r="E11" s="8"/>
      <c r="F11" s="8"/>
      <c r="G11" s="8"/>
      <c r="H11" s="8"/>
      <c r="I11" s="8"/>
      <c r="J11" s="9"/>
      <c r="K11" s="9"/>
    </row>
    <row r="12" spans="1:11" ht="19.5" customHeight="1">
      <c r="A12" s="27" t="s">
        <v>9</v>
      </c>
      <c r="B12" s="37" t="s">
        <v>23</v>
      </c>
      <c r="C12" s="27"/>
      <c r="D12" s="98">
        <f>SUM(D13:D18)</f>
        <v>28520</v>
      </c>
      <c r="E12" s="8"/>
      <c r="F12" s="8"/>
      <c r="G12" s="8"/>
      <c r="H12" s="8"/>
      <c r="I12" s="8"/>
      <c r="J12" s="9"/>
      <c r="K12" s="9"/>
    </row>
    <row r="13" spans="1:11" ht="15" customHeight="1">
      <c r="A13" s="586" t="s">
        <v>305</v>
      </c>
      <c r="B13" s="583" t="s">
        <v>306</v>
      </c>
      <c r="C13" s="29">
        <v>4210</v>
      </c>
      <c r="D13" s="96">
        <v>3000</v>
      </c>
      <c r="E13" s="8"/>
      <c r="F13" s="8"/>
      <c r="G13" s="8"/>
      <c r="H13" s="8"/>
      <c r="I13" s="8"/>
      <c r="J13" s="9"/>
      <c r="K13" s="9"/>
    </row>
    <row r="14" spans="1:11" ht="15" customHeight="1">
      <c r="A14" s="587"/>
      <c r="B14" s="584"/>
      <c r="C14" s="29">
        <v>4300</v>
      </c>
      <c r="D14" s="96">
        <v>1000</v>
      </c>
      <c r="E14" s="8"/>
      <c r="F14" s="8"/>
      <c r="G14" s="8"/>
      <c r="H14" s="8"/>
      <c r="I14" s="8"/>
      <c r="J14" s="9"/>
      <c r="K14" s="9"/>
    </row>
    <row r="15" spans="1:11" ht="15" customHeight="1">
      <c r="A15" s="586" t="s">
        <v>307</v>
      </c>
      <c r="B15" s="583" t="s">
        <v>308</v>
      </c>
      <c r="C15" s="29">
        <v>4210</v>
      </c>
      <c r="D15" s="96">
        <v>5000</v>
      </c>
      <c r="E15" s="8"/>
      <c r="F15" s="8"/>
      <c r="G15" s="8"/>
      <c r="H15" s="8"/>
      <c r="I15" s="8"/>
      <c r="J15" s="9"/>
      <c r="K15" s="9"/>
    </row>
    <row r="16" spans="1:11" ht="15" customHeight="1">
      <c r="A16" s="587"/>
      <c r="B16" s="585"/>
      <c r="C16" s="29">
        <v>4300</v>
      </c>
      <c r="D16" s="96">
        <v>7000</v>
      </c>
      <c r="E16" s="8"/>
      <c r="F16" s="8"/>
      <c r="G16" s="8"/>
      <c r="H16" s="8"/>
      <c r="I16" s="8"/>
      <c r="J16" s="9"/>
      <c r="K16" s="9"/>
    </row>
    <row r="17" spans="1:11" ht="60" customHeight="1">
      <c r="A17" s="29" t="s">
        <v>309</v>
      </c>
      <c r="B17" s="38" t="s">
        <v>595</v>
      </c>
      <c r="C17" s="431">
        <v>4300</v>
      </c>
      <c r="D17" s="96">
        <v>12000</v>
      </c>
      <c r="E17" s="8"/>
      <c r="F17" s="8"/>
      <c r="G17" s="8"/>
      <c r="H17" s="8"/>
      <c r="I17" s="8"/>
      <c r="J17" s="9"/>
      <c r="K17" s="9"/>
    </row>
    <row r="18" spans="1:11" ht="15" customHeight="1">
      <c r="A18" s="29" t="s">
        <v>311</v>
      </c>
      <c r="B18" s="35" t="s">
        <v>310</v>
      </c>
      <c r="C18" s="29">
        <v>4300</v>
      </c>
      <c r="D18" s="96">
        <v>520</v>
      </c>
      <c r="E18" s="8"/>
      <c r="F18" s="8"/>
      <c r="G18" s="8"/>
      <c r="H18" s="8"/>
      <c r="I18" s="8"/>
      <c r="J18" s="9"/>
      <c r="K18" s="9"/>
    </row>
    <row r="19" spans="1:11" ht="15" customHeight="1">
      <c r="A19" s="29"/>
      <c r="B19" s="35"/>
      <c r="C19" s="29"/>
      <c r="D19" s="96"/>
      <c r="E19" s="8"/>
      <c r="F19" s="8"/>
      <c r="G19" s="8"/>
      <c r="H19" s="8"/>
      <c r="I19" s="8"/>
      <c r="J19" s="9"/>
      <c r="K19" s="9"/>
    </row>
    <row r="20" spans="1:11" ht="19.5" customHeight="1">
      <c r="A20" s="29" t="s">
        <v>10</v>
      </c>
      <c r="B20" s="35" t="s">
        <v>26</v>
      </c>
      <c r="C20" s="29">
        <v>6110</v>
      </c>
      <c r="D20" s="96">
        <f>SUM(D22:D24)</f>
        <v>108235</v>
      </c>
      <c r="E20" s="8"/>
      <c r="F20" s="8"/>
      <c r="G20" s="8"/>
      <c r="H20" s="8"/>
      <c r="I20" s="8"/>
      <c r="J20" s="9"/>
      <c r="K20" s="9"/>
    </row>
    <row r="21" spans="1:11" ht="15">
      <c r="A21" s="29"/>
      <c r="B21" s="38" t="s">
        <v>314</v>
      </c>
      <c r="C21" s="431"/>
      <c r="D21" s="96"/>
      <c r="E21" s="8"/>
      <c r="F21" s="8"/>
      <c r="G21" s="8"/>
      <c r="H21" s="8"/>
      <c r="I21" s="8"/>
      <c r="J21" s="9"/>
      <c r="K21" s="9"/>
    </row>
    <row r="22" spans="1:11" ht="15">
      <c r="A22" s="99"/>
      <c r="B22" s="101" t="s">
        <v>312</v>
      </c>
      <c r="C22" s="432"/>
      <c r="D22" s="100">
        <v>35000</v>
      </c>
      <c r="E22" s="8"/>
      <c r="F22" s="8"/>
      <c r="G22" s="8"/>
      <c r="H22" s="8"/>
      <c r="I22" s="8"/>
      <c r="J22" s="9"/>
      <c r="K22" s="9"/>
    </row>
    <row r="23" spans="1:11" ht="15">
      <c r="A23" s="99"/>
      <c r="B23" s="101" t="s">
        <v>313</v>
      </c>
      <c r="C23" s="432"/>
      <c r="D23" s="100">
        <v>17235</v>
      </c>
      <c r="E23" s="8"/>
      <c r="F23" s="8"/>
      <c r="G23" s="8"/>
      <c r="H23" s="8"/>
      <c r="I23" s="8"/>
      <c r="J23" s="9"/>
      <c r="K23" s="9"/>
    </row>
    <row r="24" spans="1:11" ht="15">
      <c r="A24" s="99"/>
      <c r="B24" s="101" t="s">
        <v>573</v>
      </c>
      <c r="C24" s="432"/>
      <c r="D24" s="100">
        <v>56000</v>
      </c>
      <c r="E24" s="8"/>
      <c r="F24" s="8"/>
      <c r="G24" s="8"/>
      <c r="H24" s="8"/>
      <c r="I24" s="8"/>
      <c r="J24" s="9"/>
      <c r="K24" s="9"/>
    </row>
    <row r="25" spans="1:11" ht="15" customHeight="1">
      <c r="A25" s="31"/>
      <c r="B25" s="39"/>
      <c r="C25" s="433"/>
      <c r="D25" s="97"/>
      <c r="E25" s="8"/>
      <c r="F25" s="8"/>
      <c r="G25" s="8"/>
      <c r="H25" s="8"/>
      <c r="I25" s="8"/>
      <c r="J25" s="9"/>
      <c r="K25" s="9"/>
    </row>
    <row r="26" spans="1:11" ht="19.5" customHeight="1">
      <c r="A26" s="24" t="s">
        <v>24</v>
      </c>
      <c r="B26" s="32" t="s">
        <v>43</v>
      </c>
      <c r="C26" s="24"/>
      <c r="D26" s="94">
        <v>15</v>
      </c>
      <c r="E26" s="8"/>
      <c r="F26" s="8"/>
      <c r="G26" s="8"/>
      <c r="H26" s="8"/>
      <c r="I26" s="8"/>
      <c r="J26" s="9"/>
      <c r="K26" s="9"/>
    </row>
    <row r="27" spans="1:11" ht="15">
      <c r="A27" s="8"/>
      <c r="B27" s="8"/>
      <c r="C27" s="8"/>
      <c r="D27" s="8"/>
      <c r="E27" s="8"/>
      <c r="F27" s="8"/>
      <c r="G27" s="8"/>
      <c r="H27" s="8"/>
      <c r="I27" s="8"/>
      <c r="J27" s="9"/>
      <c r="K27" s="9"/>
    </row>
    <row r="28" spans="1:11" ht="15">
      <c r="A28" s="8"/>
      <c r="B28" s="8"/>
      <c r="C28" s="8"/>
      <c r="D28" s="8"/>
      <c r="E28" s="8"/>
      <c r="F28" s="8"/>
      <c r="G28" s="8"/>
      <c r="H28" s="8"/>
      <c r="I28" s="8"/>
      <c r="J28" s="9"/>
      <c r="K28" s="9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9"/>
      <c r="K29" s="9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9"/>
      <c r="K30" s="9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9"/>
      <c r="K31" s="9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9"/>
      <c r="K32" s="9"/>
    </row>
    <row r="33" spans="1:11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</sheetData>
  <mergeCells count="6">
    <mergeCell ref="A1:D1"/>
    <mergeCell ref="A2:D2"/>
    <mergeCell ref="B13:B14"/>
    <mergeCell ref="B15:B16"/>
    <mergeCell ref="A13:A14"/>
    <mergeCell ref="A15:A1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scale="75" r:id="rId1"/>
  <headerFooter alignWithMargins="0">
    <oddHeader>&amp;RZałącznik nr &amp;A
 do uchwały Rady Miejskiej w Choszcznie nr VI/73/2007
z dnia 29 marca 2007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60" workbookViewId="0" topLeftCell="B10">
      <selection activeCell="F24" sqref="F24"/>
    </sheetView>
  </sheetViews>
  <sheetFormatPr defaultColWidth="9.00390625" defaultRowHeight="12.75"/>
  <cols>
    <col min="1" max="1" width="13.625" style="109" customWidth="1"/>
    <col min="2" max="2" width="4.375" style="109" customWidth="1"/>
    <col min="3" max="3" width="23.75390625" style="109" customWidth="1"/>
    <col min="4" max="4" width="11.375" style="109" customWidth="1"/>
    <col min="5" max="6" width="11.125" style="109" customWidth="1"/>
    <col min="7" max="9" width="11.625" style="109" customWidth="1"/>
    <col min="10" max="16384" width="8.00390625" style="109" customWidth="1"/>
  </cols>
  <sheetData>
    <row r="1" spans="7:9" ht="11.25">
      <c r="G1" s="596"/>
      <c r="H1" s="596"/>
      <c r="I1" s="596"/>
    </row>
    <row r="2" spans="7:10" ht="11.25" customHeight="1">
      <c r="G2" s="597" t="s">
        <v>466</v>
      </c>
      <c r="H2" s="597"/>
      <c r="I2" s="597"/>
      <c r="J2" s="110"/>
    </row>
    <row r="3" spans="6:10" ht="11.25" customHeight="1">
      <c r="F3" s="516" t="s">
        <v>709</v>
      </c>
      <c r="G3" s="516"/>
      <c r="H3" s="516"/>
      <c r="I3" s="516"/>
      <c r="J3" s="516"/>
    </row>
    <row r="4" spans="7:10" ht="12.75" customHeight="1">
      <c r="G4" s="597" t="s">
        <v>703</v>
      </c>
      <c r="H4" s="597"/>
      <c r="I4" s="597"/>
      <c r="J4" s="264"/>
    </row>
    <row r="5" spans="7:10" ht="12.75">
      <c r="G5" s="595"/>
      <c r="H5" s="595"/>
      <c r="I5" s="595"/>
      <c r="J5" s="111"/>
    </row>
    <row r="8" spans="1:9" ht="19.5" customHeight="1">
      <c r="A8" s="112"/>
      <c r="B8" s="593" t="s">
        <v>461</v>
      </c>
      <c r="C8" s="593"/>
      <c r="D8" s="593"/>
      <c r="E8" s="593"/>
      <c r="F8" s="593"/>
      <c r="G8" s="593"/>
      <c r="H8" s="593"/>
      <c r="I8" s="593"/>
    </row>
    <row r="9" spans="2:9" ht="12.75">
      <c r="B9" s="594" t="s">
        <v>462</v>
      </c>
      <c r="C9" s="517"/>
      <c r="D9" s="517"/>
      <c r="E9" s="517"/>
      <c r="F9" s="517"/>
      <c r="G9" s="517"/>
      <c r="H9" s="517"/>
      <c r="I9" s="517"/>
    </row>
    <row r="10" spans="2:9" ht="12.75">
      <c r="B10" s="517" t="s">
        <v>447</v>
      </c>
      <c r="C10" s="517"/>
      <c r="D10" s="517"/>
      <c r="E10" s="517"/>
      <c r="F10" s="517"/>
      <c r="G10" s="517"/>
      <c r="H10" s="517"/>
      <c r="I10" s="517"/>
    </row>
    <row r="12" ht="11.25">
      <c r="I12" s="483" t="s">
        <v>623</v>
      </c>
    </row>
    <row r="13" spans="2:9" ht="14.25">
      <c r="B13" s="590" t="s">
        <v>39</v>
      </c>
      <c r="C13" s="590" t="s">
        <v>0</v>
      </c>
      <c r="D13" s="590" t="s">
        <v>327</v>
      </c>
      <c r="E13" s="285">
        <v>750</v>
      </c>
      <c r="F13" s="588" t="s">
        <v>328</v>
      </c>
      <c r="G13" s="592"/>
      <c r="H13" s="588" t="s">
        <v>329</v>
      </c>
      <c r="I13" s="589"/>
    </row>
    <row r="14" spans="2:9" ht="14.25">
      <c r="B14" s="591"/>
      <c r="C14" s="591"/>
      <c r="D14" s="591"/>
      <c r="E14" s="286">
        <v>75095</v>
      </c>
      <c r="F14" s="286">
        <v>90003</v>
      </c>
      <c r="G14" s="287" t="s">
        <v>330</v>
      </c>
      <c r="H14" s="288" t="s">
        <v>331</v>
      </c>
      <c r="I14" s="289">
        <v>92195</v>
      </c>
    </row>
    <row r="15" spans="2:9" ht="16.5" customHeight="1">
      <c r="B15" s="290">
        <v>1</v>
      </c>
      <c r="C15" s="291" t="s">
        <v>332</v>
      </c>
      <c r="D15" s="292">
        <f>SUM(E15:I15)</f>
        <v>600</v>
      </c>
      <c r="E15" s="292">
        <v>300</v>
      </c>
      <c r="F15" s="292"/>
      <c r="G15" s="292"/>
      <c r="H15" s="292"/>
      <c r="I15" s="292">
        <v>300</v>
      </c>
    </row>
    <row r="16" spans="2:9" ht="16.5" customHeight="1">
      <c r="B16" s="291">
        <v>2</v>
      </c>
      <c r="C16" s="291" t="s">
        <v>333</v>
      </c>
      <c r="D16" s="292">
        <f>SUM(E16:I16)</f>
        <v>600</v>
      </c>
      <c r="E16" s="292">
        <v>100</v>
      </c>
      <c r="F16" s="292"/>
      <c r="G16" s="292"/>
      <c r="H16" s="292"/>
      <c r="I16" s="292">
        <v>500</v>
      </c>
    </row>
    <row r="17" spans="2:9" ht="16.5" customHeight="1">
      <c r="B17" s="291">
        <v>3</v>
      </c>
      <c r="C17" s="291" t="s">
        <v>334</v>
      </c>
      <c r="D17" s="292">
        <f>SUM(E17:I17)</f>
        <v>600</v>
      </c>
      <c r="E17" s="292">
        <v>100</v>
      </c>
      <c r="F17" s="292"/>
      <c r="G17" s="292"/>
      <c r="H17" s="292"/>
      <c r="I17" s="292">
        <v>500</v>
      </c>
    </row>
    <row r="18" spans="2:9" ht="16.5" customHeight="1">
      <c r="B18" s="291">
        <v>4</v>
      </c>
      <c r="C18" s="291" t="s">
        <v>335</v>
      </c>
      <c r="D18" s="292">
        <f>SUM(E18:I18)</f>
        <v>700</v>
      </c>
      <c r="E18" s="292">
        <v>200</v>
      </c>
      <c r="F18" s="292"/>
      <c r="G18" s="292"/>
      <c r="H18" s="292"/>
      <c r="I18" s="292">
        <v>500</v>
      </c>
    </row>
    <row r="19" spans="2:10" ht="16.5" customHeight="1">
      <c r="B19" s="291">
        <v>5</v>
      </c>
      <c r="C19" s="291" t="s">
        <v>336</v>
      </c>
      <c r="D19" s="292">
        <f aca="true" t="shared" si="0" ref="D19:D35">SUM(E19:I19)</f>
        <v>5510</v>
      </c>
      <c r="E19" s="292">
        <v>560</v>
      </c>
      <c r="F19" s="292">
        <v>200</v>
      </c>
      <c r="G19" s="292">
        <v>800</v>
      </c>
      <c r="H19" s="292">
        <v>3750</v>
      </c>
      <c r="I19" s="292">
        <v>200</v>
      </c>
      <c r="J19" s="113"/>
    </row>
    <row r="20" spans="2:9" ht="16.5" customHeight="1">
      <c r="B20" s="291">
        <v>6</v>
      </c>
      <c r="C20" s="291" t="s">
        <v>337</v>
      </c>
      <c r="D20" s="292">
        <f t="shared" si="0"/>
        <v>3400</v>
      </c>
      <c r="E20" s="292">
        <v>560</v>
      </c>
      <c r="F20" s="292">
        <v>300</v>
      </c>
      <c r="G20" s="292">
        <v>1040</v>
      </c>
      <c r="H20" s="292">
        <v>900</v>
      </c>
      <c r="I20" s="292">
        <v>600</v>
      </c>
    </row>
    <row r="21" spans="2:10" ht="16.5" customHeight="1">
      <c r="B21" s="291">
        <v>7</v>
      </c>
      <c r="C21" s="291" t="s">
        <v>338</v>
      </c>
      <c r="D21" s="292">
        <f>SUM(E21:I21)</f>
        <v>1060</v>
      </c>
      <c r="E21" s="292">
        <v>560</v>
      </c>
      <c r="F21" s="292"/>
      <c r="G21" s="292">
        <v>100</v>
      </c>
      <c r="H21" s="292">
        <v>200</v>
      </c>
      <c r="I21" s="292">
        <v>200</v>
      </c>
      <c r="J21" s="113"/>
    </row>
    <row r="22" spans="2:9" ht="16.5" customHeight="1">
      <c r="B22" s="291">
        <v>8</v>
      </c>
      <c r="C22" s="291" t="s">
        <v>339</v>
      </c>
      <c r="D22" s="292">
        <f t="shared" si="0"/>
        <v>1640</v>
      </c>
      <c r="E22" s="292">
        <v>560</v>
      </c>
      <c r="F22" s="292">
        <v>230</v>
      </c>
      <c r="G22" s="292">
        <v>250</v>
      </c>
      <c r="H22" s="292"/>
      <c r="I22" s="292">
        <v>600</v>
      </c>
    </row>
    <row r="23" spans="2:9" ht="16.5" customHeight="1">
      <c r="B23" s="291">
        <v>9</v>
      </c>
      <c r="C23" s="291" t="s">
        <v>340</v>
      </c>
      <c r="D23" s="292">
        <f t="shared" si="0"/>
        <v>2710</v>
      </c>
      <c r="E23" s="292">
        <v>560</v>
      </c>
      <c r="F23" s="292">
        <v>1000</v>
      </c>
      <c r="G23" s="292">
        <v>300</v>
      </c>
      <c r="H23" s="292">
        <v>650</v>
      </c>
      <c r="I23" s="292">
        <v>200</v>
      </c>
    </row>
    <row r="24" spans="2:9" ht="16.5" customHeight="1">
      <c r="B24" s="291">
        <v>10</v>
      </c>
      <c r="C24" s="291" t="s">
        <v>341</v>
      </c>
      <c r="D24" s="292">
        <f t="shared" si="0"/>
        <v>3900</v>
      </c>
      <c r="E24" s="292">
        <v>560</v>
      </c>
      <c r="F24" s="292"/>
      <c r="G24" s="292">
        <v>720</v>
      </c>
      <c r="H24" s="292">
        <v>2020</v>
      </c>
      <c r="I24" s="292">
        <v>600</v>
      </c>
    </row>
    <row r="25" spans="2:10" ht="16.5" customHeight="1">
      <c r="B25" s="291">
        <v>11</v>
      </c>
      <c r="C25" s="291" t="s">
        <v>342</v>
      </c>
      <c r="D25" s="292">
        <f t="shared" si="0"/>
        <v>1060</v>
      </c>
      <c r="E25" s="292">
        <v>560</v>
      </c>
      <c r="F25" s="292">
        <v>100</v>
      </c>
      <c r="G25" s="292">
        <v>200</v>
      </c>
      <c r="H25" s="292"/>
      <c r="I25" s="292">
        <v>200</v>
      </c>
      <c r="J25" s="113"/>
    </row>
    <row r="26" spans="2:9" ht="16.5" customHeight="1">
      <c r="B26" s="291">
        <v>12</v>
      </c>
      <c r="C26" s="291" t="s">
        <v>343</v>
      </c>
      <c r="D26" s="292">
        <f t="shared" si="0"/>
        <v>2460</v>
      </c>
      <c r="E26" s="292">
        <v>560</v>
      </c>
      <c r="F26" s="292">
        <v>600</v>
      </c>
      <c r="G26" s="292">
        <v>300</v>
      </c>
      <c r="H26" s="292">
        <v>400</v>
      </c>
      <c r="I26" s="292">
        <v>600</v>
      </c>
    </row>
    <row r="27" spans="2:9" ht="16.5" customHeight="1">
      <c r="B27" s="291">
        <v>13</v>
      </c>
      <c r="C27" s="291" t="s">
        <v>344</v>
      </c>
      <c r="D27" s="292">
        <f t="shared" si="0"/>
        <v>2310</v>
      </c>
      <c r="E27" s="292">
        <v>560</v>
      </c>
      <c r="F27" s="292">
        <v>150</v>
      </c>
      <c r="G27" s="292">
        <v>150</v>
      </c>
      <c r="H27" s="292">
        <v>850</v>
      </c>
      <c r="I27" s="292">
        <v>600</v>
      </c>
    </row>
    <row r="28" spans="2:9" ht="16.5" customHeight="1">
      <c r="B28" s="291">
        <v>14</v>
      </c>
      <c r="C28" s="291" t="s">
        <v>345</v>
      </c>
      <c r="D28" s="292">
        <f t="shared" si="0"/>
        <v>2060</v>
      </c>
      <c r="E28" s="292">
        <v>560</v>
      </c>
      <c r="F28" s="292">
        <v>200</v>
      </c>
      <c r="G28" s="292">
        <v>200</v>
      </c>
      <c r="H28" s="292">
        <v>500</v>
      </c>
      <c r="I28" s="292">
        <v>600</v>
      </c>
    </row>
    <row r="29" spans="2:9" ht="16.5" customHeight="1">
      <c r="B29" s="291">
        <v>15</v>
      </c>
      <c r="C29" s="291" t="s">
        <v>346</v>
      </c>
      <c r="D29" s="292">
        <f t="shared" si="0"/>
        <v>5260</v>
      </c>
      <c r="E29" s="292">
        <v>560</v>
      </c>
      <c r="F29" s="292">
        <v>1500</v>
      </c>
      <c r="G29" s="292">
        <v>400</v>
      </c>
      <c r="H29" s="292">
        <v>2200</v>
      </c>
      <c r="I29" s="292">
        <v>600</v>
      </c>
    </row>
    <row r="30" spans="2:9" ht="16.5" customHeight="1">
      <c r="B30" s="291">
        <v>16</v>
      </c>
      <c r="C30" s="291" t="s">
        <v>347</v>
      </c>
      <c r="D30" s="292">
        <f t="shared" si="0"/>
        <v>6510</v>
      </c>
      <c r="E30" s="292">
        <v>560</v>
      </c>
      <c r="F30" s="292">
        <v>200</v>
      </c>
      <c r="G30" s="292">
        <v>200</v>
      </c>
      <c r="H30" s="292">
        <v>5300</v>
      </c>
      <c r="I30" s="292">
        <v>250</v>
      </c>
    </row>
    <row r="31" spans="2:9" ht="16.5" customHeight="1">
      <c r="B31" s="291">
        <v>17</v>
      </c>
      <c r="C31" s="291" t="s">
        <v>348</v>
      </c>
      <c r="D31" s="292">
        <f t="shared" si="0"/>
        <v>1610</v>
      </c>
      <c r="E31" s="292">
        <v>560</v>
      </c>
      <c r="F31" s="292">
        <v>150</v>
      </c>
      <c r="G31" s="292">
        <v>150</v>
      </c>
      <c r="H31" s="292">
        <v>500</v>
      </c>
      <c r="I31" s="292">
        <v>250</v>
      </c>
    </row>
    <row r="32" spans="2:9" ht="16.5" customHeight="1">
      <c r="B32" s="291">
        <v>18</v>
      </c>
      <c r="C32" s="291" t="s">
        <v>349</v>
      </c>
      <c r="D32" s="292">
        <f t="shared" si="0"/>
        <v>3200</v>
      </c>
      <c r="E32" s="292">
        <v>560</v>
      </c>
      <c r="F32" s="292">
        <v>850</v>
      </c>
      <c r="G32" s="492"/>
      <c r="H32" s="292">
        <v>890</v>
      </c>
      <c r="I32" s="494">
        <v>900</v>
      </c>
    </row>
    <row r="33" spans="2:9" ht="16.5" customHeight="1">
      <c r="B33" s="291">
        <v>19</v>
      </c>
      <c r="C33" s="291" t="s">
        <v>350</v>
      </c>
      <c r="D33" s="292">
        <f t="shared" si="0"/>
        <v>1530</v>
      </c>
      <c r="E33" s="292">
        <v>560</v>
      </c>
      <c r="F33" s="292">
        <v>70</v>
      </c>
      <c r="G33" s="292"/>
      <c r="H33" s="292">
        <v>300</v>
      </c>
      <c r="I33" s="292">
        <v>600</v>
      </c>
    </row>
    <row r="34" spans="2:9" ht="16.5" customHeight="1">
      <c r="B34" s="293">
        <v>20</v>
      </c>
      <c r="C34" s="293" t="s">
        <v>351</v>
      </c>
      <c r="D34" s="292">
        <f t="shared" si="0"/>
        <v>4010</v>
      </c>
      <c r="E34" s="292">
        <v>560</v>
      </c>
      <c r="F34" s="292">
        <v>1050</v>
      </c>
      <c r="G34" s="292">
        <v>300</v>
      </c>
      <c r="H34" s="292">
        <v>1500</v>
      </c>
      <c r="I34" s="292">
        <v>600</v>
      </c>
    </row>
    <row r="35" spans="2:9" ht="16.5" customHeight="1">
      <c r="B35" s="293">
        <v>21</v>
      </c>
      <c r="C35" s="293" t="s">
        <v>352</v>
      </c>
      <c r="D35" s="512">
        <f t="shared" si="0"/>
        <v>2780</v>
      </c>
      <c r="E35" s="512">
        <v>560</v>
      </c>
      <c r="F35" s="292">
        <v>220</v>
      </c>
      <c r="G35" s="292">
        <v>400</v>
      </c>
      <c r="H35" s="292">
        <v>1000</v>
      </c>
      <c r="I35" s="292">
        <v>600</v>
      </c>
    </row>
    <row r="36" spans="2:9" ht="16.5" customHeight="1">
      <c r="B36" s="294"/>
      <c r="C36" s="435" t="s">
        <v>353</v>
      </c>
      <c r="D36" s="434">
        <f aca="true" t="shared" si="1" ref="D36:I36">SUM(D15:D35)</f>
        <v>53510</v>
      </c>
      <c r="E36" s="434">
        <f t="shared" si="1"/>
        <v>10220</v>
      </c>
      <c r="F36" s="434">
        <f t="shared" si="1"/>
        <v>6820</v>
      </c>
      <c r="G36" s="434">
        <f t="shared" si="1"/>
        <v>5510</v>
      </c>
      <c r="H36" s="434">
        <f t="shared" si="1"/>
        <v>20960</v>
      </c>
      <c r="I36" s="434">
        <f t="shared" si="1"/>
        <v>10000</v>
      </c>
    </row>
    <row r="37" spans="4:9" ht="11.25">
      <c r="D37" s="113"/>
      <c r="G37" s="113"/>
      <c r="H37" s="113"/>
      <c r="I37" s="113"/>
    </row>
    <row r="38" spans="4:9" ht="11.25">
      <c r="D38" s="113"/>
      <c r="G38" s="113"/>
      <c r="H38" s="113"/>
      <c r="I38" s="113"/>
    </row>
    <row r="39" spans="7:9" ht="11.25">
      <c r="G39" s="113"/>
      <c r="H39" s="113"/>
      <c r="I39" s="113"/>
    </row>
    <row r="40" spans="7:9" ht="11.25">
      <c r="G40" s="113"/>
      <c r="H40" s="113"/>
      <c r="I40" s="113"/>
    </row>
    <row r="41" spans="7:9" ht="11.25">
      <c r="G41" s="113"/>
      <c r="H41" s="113"/>
      <c r="I41" s="113"/>
    </row>
    <row r="42" spans="7:9" ht="11.25">
      <c r="G42" s="113"/>
      <c r="H42" s="113"/>
      <c r="I42" s="113"/>
    </row>
    <row r="43" spans="7:9" ht="11.25">
      <c r="G43" s="113"/>
      <c r="H43" s="113"/>
      <c r="I43" s="113"/>
    </row>
    <row r="44" spans="7:9" ht="11.25">
      <c r="G44" s="113"/>
      <c r="H44" s="113"/>
      <c r="I44" s="113"/>
    </row>
    <row r="45" spans="7:9" ht="11.25">
      <c r="G45" s="113"/>
      <c r="H45" s="113"/>
      <c r="I45" s="113"/>
    </row>
    <row r="46" spans="7:9" ht="11.25">
      <c r="G46" s="113"/>
      <c r="H46" s="113"/>
      <c r="I46" s="113"/>
    </row>
    <row r="47" spans="7:9" ht="11.25">
      <c r="G47" s="113"/>
      <c r="H47" s="113"/>
      <c r="I47" s="113"/>
    </row>
    <row r="48" spans="7:9" ht="11.25">
      <c r="G48" s="113"/>
      <c r="H48" s="113"/>
      <c r="I48" s="113"/>
    </row>
    <row r="49" spans="7:9" ht="11.25">
      <c r="G49" s="113"/>
      <c r="H49" s="113"/>
      <c r="I49" s="113"/>
    </row>
    <row r="50" spans="7:9" ht="11.25">
      <c r="G50" s="113"/>
      <c r="H50" s="113"/>
      <c r="I50" s="113"/>
    </row>
    <row r="51" spans="7:9" ht="11.25">
      <c r="G51" s="113"/>
      <c r="H51" s="113"/>
      <c r="I51" s="113"/>
    </row>
    <row r="52" spans="7:9" ht="11.25">
      <c r="G52" s="113"/>
      <c r="H52" s="113"/>
      <c r="I52" s="113"/>
    </row>
    <row r="53" spans="7:9" ht="11.25">
      <c r="G53" s="113"/>
      <c r="H53" s="113"/>
      <c r="I53" s="113"/>
    </row>
  </sheetData>
  <mergeCells count="13">
    <mergeCell ref="B8:I8"/>
    <mergeCell ref="B9:I9"/>
    <mergeCell ref="G5:I5"/>
    <mergeCell ref="G1:I1"/>
    <mergeCell ref="G2:I2"/>
    <mergeCell ref="G4:I4"/>
    <mergeCell ref="F3:J3"/>
    <mergeCell ref="H13:I13"/>
    <mergeCell ref="B10:I10"/>
    <mergeCell ref="B13:B14"/>
    <mergeCell ref="C13:C14"/>
    <mergeCell ref="F13:G13"/>
    <mergeCell ref="D13:D14"/>
  </mergeCells>
  <printOptions/>
  <pageMargins left="1" right="0.13" top="0.85" bottom="0.984251968503937" header="0.85" footer="0.8661417322834646"/>
  <pageSetup horizontalDpi="300" verticalDpi="3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2"/>
  <dimension ref="A3:V84"/>
  <sheetViews>
    <sheetView view="pageBreakPreview" zoomScale="75" zoomScaleNormal="75" zoomScaleSheetLayoutView="75" workbookViewId="0" topLeftCell="E11">
      <selection activeCell="F24" sqref="F24"/>
    </sheetView>
  </sheetViews>
  <sheetFormatPr defaultColWidth="9.00390625" defaultRowHeight="12.75"/>
  <cols>
    <col min="1" max="1" width="3.875" style="335" customWidth="1"/>
    <col min="2" max="2" width="63.25390625" style="336" customWidth="1"/>
    <col min="3" max="20" width="14.625" style="336" customWidth="1"/>
    <col min="21" max="16384" width="9.125" style="336" customWidth="1"/>
  </cols>
  <sheetData>
    <row r="3" spans="12:21" ht="12.75">
      <c r="L3" s="337"/>
      <c r="M3" s="337"/>
      <c r="N3" s="337"/>
      <c r="O3" s="337"/>
      <c r="P3" s="337"/>
      <c r="Q3" s="337"/>
      <c r="R3" s="337"/>
      <c r="S3" s="611" t="s">
        <v>473</v>
      </c>
      <c r="T3" s="611"/>
      <c r="U3" s="338"/>
    </row>
    <row r="4" spans="12:21" ht="12.75">
      <c r="L4" s="484"/>
      <c r="M4" s="484"/>
      <c r="N4" s="484"/>
      <c r="O4" s="484"/>
      <c r="P4" s="484"/>
      <c r="Q4" s="598" t="s">
        <v>710</v>
      </c>
      <c r="R4" s="598"/>
      <c r="S4" s="598"/>
      <c r="T4" s="598"/>
      <c r="U4" s="484"/>
    </row>
    <row r="5" spans="12:21" ht="12.75">
      <c r="L5" s="485"/>
      <c r="M5" s="485"/>
      <c r="N5" s="485"/>
      <c r="O5" s="485"/>
      <c r="P5" s="485"/>
      <c r="Q5" s="485"/>
      <c r="R5" s="485"/>
      <c r="S5" s="612" t="s">
        <v>703</v>
      </c>
      <c r="T5" s="612"/>
      <c r="U5" s="338"/>
    </row>
    <row r="7" spans="1:20" ht="20.25">
      <c r="A7" s="609" t="s">
        <v>474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</row>
    <row r="8" spans="1:20" ht="15.75">
      <c r="A8" s="610" t="s">
        <v>475</v>
      </c>
      <c r="B8" s="610"/>
      <c r="C8" s="610"/>
      <c r="D8" s="610"/>
      <c r="E8" s="610"/>
      <c r="F8" s="610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</row>
    <row r="9" spans="1:20" ht="15.75">
      <c r="A9" s="610" t="s">
        <v>688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</row>
    <row r="10" spans="1:20" ht="24.75" customHeight="1" thickBot="1">
      <c r="A10" s="339"/>
      <c r="B10" s="340"/>
      <c r="C10" s="340"/>
      <c r="D10" s="340"/>
      <c r="E10" s="340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483" t="s">
        <v>623</v>
      </c>
    </row>
    <row r="11" spans="1:20" ht="18.75" thickBot="1">
      <c r="A11" s="616" t="s">
        <v>39</v>
      </c>
      <c r="B11" s="450"/>
      <c r="C11" s="602" t="s">
        <v>476</v>
      </c>
      <c r="D11" s="603"/>
      <c r="E11" s="604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</row>
    <row r="12" spans="1:20" ht="18.75" thickBot="1">
      <c r="A12" s="616"/>
      <c r="B12" s="451" t="s">
        <v>0</v>
      </c>
      <c r="C12" s="605"/>
      <c r="D12" s="606"/>
      <c r="E12" s="607"/>
      <c r="F12" s="601" t="s">
        <v>477</v>
      </c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</row>
    <row r="13" spans="1:21" ht="39.75" customHeight="1" thickBot="1">
      <c r="A13" s="616"/>
      <c r="B13" s="342"/>
      <c r="C13" s="343" t="s">
        <v>478</v>
      </c>
      <c r="D13" s="343" t="s">
        <v>479</v>
      </c>
      <c r="E13" s="344" t="s">
        <v>480</v>
      </c>
      <c r="F13" s="344" t="s">
        <v>481</v>
      </c>
      <c r="G13" s="344" t="s">
        <v>35</v>
      </c>
      <c r="H13" s="344" t="s">
        <v>38</v>
      </c>
      <c r="I13" s="344" t="s">
        <v>482</v>
      </c>
      <c r="J13" s="344" t="s">
        <v>483</v>
      </c>
      <c r="K13" s="343" t="s">
        <v>484</v>
      </c>
      <c r="L13" s="343" t="s">
        <v>485</v>
      </c>
      <c r="M13" s="343" t="s">
        <v>486</v>
      </c>
      <c r="N13" s="343" t="s">
        <v>487</v>
      </c>
      <c r="O13" s="343" t="s">
        <v>581</v>
      </c>
      <c r="P13" s="343" t="s">
        <v>618</v>
      </c>
      <c r="Q13" s="343" t="s">
        <v>619</v>
      </c>
      <c r="R13" s="343" t="s">
        <v>620</v>
      </c>
      <c r="S13" s="343" t="s">
        <v>621</v>
      </c>
      <c r="T13" s="343" t="s">
        <v>622</v>
      </c>
      <c r="U13" s="345"/>
    </row>
    <row r="14" spans="1:20" ht="12" customHeight="1" thickBot="1">
      <c r="A14" s="346">
        <v>1</v>
      </c>
      <c r="B14" s="347">
        <v>2</v>
      </c>
      <c r="C14" s="346">
        <v>3</v>
      </c>
      <c r="D14" s="346">
        <v>4</v>
      </c>
      <c r="E14" s="346">
        <v>5</v>
      </c>
      <c r="F14" s="346">
        <v>6</v>
      </c>
      <c r="G14" s="346">
        <v>7</v>
      </c>
      <c r="H14" s="346">
        <v>8</v>
      </c>
      <c r="I14" s="346">
        <v>9</v>
      </c>
      <c r="J14" s="346">
        <v>10</v>
      </c>
      <c r="K14" s="346">
        <v>11</v>
      </c>
      <c r="L14" s="346">
        <v>12</v>
      </c>
      <c r="M14" s="346">
        <v>13</v>
      </c>
      <c r="N14" s="346">
        <v>14</v>
      </c>
      <c r="O14" s="346">
        <v>15</v>
      </c>
      <c r="P14" s="346">
        <v>16</v>
      </c>
      <c r="Q14" s="346">
        <v>17</v>
      </c>
      <c r="R14" s="346">
        <v>18</v>
      </c>
      <c r="S14" s="346">
        <v>19</v>
      </c>
      <c r="T14" s="346">
        <v>20</v>
      </c>
    </row>
    <row r="15" spans="1:20" s="351" customFormat="1" ht="17.25" thickBot="1">
      <c r="A15" s="348">
        <v>1</v>
      </c>
      <c r="B15" s="349" t="s">
        <v>488</v>
      </c>
      <c r="C15" s="350">
        <v>32868459</v>
      </c>
      <c r="D15" s="350">
        <v>39913259</v>
      </c>
      <c r="E15" s="350">
        <v>39287014.89</v>
      </c>
      <c r="F15" s="350">
        <v>45063408</v>
      </c>
      <c r="G15" s="350">
        <v>49464676</v>
      </c>
      <c r="H15" s="350">
        <v>49483970</v>
      </c>
      <c r="I15" s="350">
        <v>49521649.4</v>
      </c>
      <c r="J15" s="350">
        <v>49678082</v>
      </c>
      <c r="K15" s="350">
        <v>49753643.64</v>
      </c>
      <c r="L15" s="350">
        <v>50748716.88</v>
      </c>
      <c r="M15" s="350">
        <v>51509947.76</v>
      </c>
      <c r="N15" s="350">
        <v>52282597.22</v>
      </c>
      <c r="O15" s="350">
        <v>53066835.96</v>
      </c>
      <c r="P15" s="350">
        <v>53862838.54</v>
      </c>
      <c r="Q15" s="350">
        <v>54670781.59</v>
      </c>
      <c r="R15" s="350">
        <v>55490843.73</v>
      </c>
      <c r="S15" s="350">
        <v>56323206.66</v>
      </c>
      <c r="T15" s="350">
        <v>57168055.11</v>
      </c>
    </row>
    <row r="16" spans="1:20" s="351" customFormat="1" ht="17.25" thickBot="1">
      <c r="A16" s="348">
        <v>2</v>
      </c>
      <c r="B16" s="349" t="s">
        <v>489</v>
      </c>
      <c r="C16" s="350">
        <v>32474646</v>
      </c>
      <c r="D16" s="350">
        <f>SUM(D17:D18)</f>
        <v>42736214</v>
      </c>
      <c r="E16" s="350">
        <f>SUM(E17:E18)</f>
        <v>36896438.21</v>
      </c>
      <c r="F16" s="350">
        <f>SUM(F17:F18)</f>
        <v>50881025</v>
      </c>
      <c r="G16" s="350">
        <f>SUM(G17:G18)</f>
        <v>49115676</v>
      </c>
      <c r="H16" s="350">
        <f>SUM(H17:H18)</f>
        <v>49183970</v>
      </c>
      <c r="I16" s="350">
        <v>48932649</v>
      </c>
      <c r="J16" s="350">
        <v>49204279</v>
      </c>
      <c r="K16" s="350">
        <v>47576330</v>
      </c>
      <c r="L16" s="350">
        <v>48848717</v>
      </c>
      <c r="M16" s="350">
        <v>49609948</v>
      </c>
      <c r="N16" s="350">
        <v>50382597</v>
      </c>
      <c r="O16" s="350">
        <v>51166836</v>
      </c>
      <c r="P16" s="350">
        <v>51962839</v>
      </c>
      <c r="Q16" s="350">
        <v>52770782</v>
      </c>
      <c r="R16" s="350">
        <v>53590844</v>
      </c>
      <c r="S16" s="350">
        <v>54423207</v>
      </c>
      <c r="T16" s="350">
        <v>55268055</v>
      </c>
    </row>
    <row r="17" spans="1:20" s="357" customFormat="1" ht="15">
      <c r="A17" s="352">
        <v>3</v>
      </c>
      <c r="B17" s="353" t="s">
        <v>490</v>
      </c>
      <c r="C17" s="354">
        <v>31120367</v>
      </c>
      <c r="D17" s="355">
        <v>32109415</v>
      </c>
      <c r="E17" s="355">
        <v>34729364.52</v>
      </c>
      <c r="F17" s="510">
        <v>44399849</v>
      </c>
      <c r="G17" s="510">
        <v>39139994</v>
      </c>
      <c r="H17" s="355">
        <v>41198449</v>
      </c>
      <c r="I17" s="355"/>
      <c r="J17" s="355"/>
      <c r="K17" s="355"/>
      <c r="L17" s="356"/>
      <c r="M17" s="356"/>
      <c r="N17" s="356"/>
      <c r="O17" s="356"/>
      <c r="P17" s="356"/>
      <c r="Q17" s="356"/>
      <c r="R17" s="356"/>
      <c r="S17" s="356"/>
      <c r="T17" s="356"/>
    </row>
    <row r="18" spans="1:20" s="357" customFormat="1" ht="15.75" thickBot="1">
      <c r="A18" s="358">
        <v>4</v>
      </c>
      <c r="B18" s="359" t="s">
        <v>491</v>
      </c>
      <c r="C18" s="360">
        <v>1354279</v>
      </c>
      <c r="D18" s="361">
        <v>10626799</v>
      </c>
      <c r="E18" s="361">
        <v>2167073.69</v>
      </c>
      <c r="F18" s="511">
        <v>6481176</v>
      </c>
      <c r="G18" s="511">
        <v>9975682</v>
      </c>
      <c r="H18" s="361">
        <v>7985521</v>
      </c>
      <c r="I18" s="361"/>
      <c r="J18" s="361"/>
      <c r="K18" s="361"/>
      <c r="L18" s="362"/>
      <c r="M18" s="362"/>
      <c r="N18" s="362"/>
      <c r="O18" s="362"/>
      <c r="P18" s="362"/>
      <c r="Q18" s="362"/>
      <c r="R18" s="362"/>
      <c r="S18" s="362"/>
      <c r="T18" s="362"/>
    </row>
    <row r="19" spans="1:20" s="357" customFormat="1" ht="17.25" thickBot="1">
      <c r="A19" s="348">
        <v>5</v>
      </c>
      <c r="B19" s="349" t="s">
        <v>492</v>
      </c>
      <c r="C19" s="350">
        <v>393813</v>
      </c>
      <c r="D19" s="363">
        <f aca="true" t="shared" si="0" ref="D19:T19">D15-D16</f>
        <v>-2822955</v>
      </c>
      <c r="E19" s="363">
        <f t="shared" si="0"/>
        <v>2390576.6799999997</v>
      </c>
      <c r="F19" s="363">
        <f t="shared" si="0"/>
        <v>-5817617</v>
      </c>
      <c r="G19" s="496">
        <f>G15-G16</f>
        <v>349000</v>
      </c>
      <c r="H19" s="363">
        <f t="shared" si="0"/>
        <v>300000</v>
      </c>
      <c r="I19" s="363">
        <f t="shared" si="0"/>
        <v>589000.3999999985</v>
      </c>
      <c r="J19" s="363">
        <f t="shared" si="0"/>
        <v>473803</v>
      </c>
      <c r="K19" s="363">
        <f t="shared" si="0"/>
        <v>2177313.6400000006</v>
      </c>
      <c r="L19" s="363">
        <f t="shared" si="0"/>
        <v>1899999.8800000027</v>
      </c>
      <c r="M19" s="363">
        <f t="shared" si="0"/>
        <v>1899999.759999998</v>
      </c>
      <c r="N19" s="363">
        <f t="shared" si="0"/>
        <v>1900000.2199999988</v>
      </c>
      <c r="O19" s="363">
        <f t="shared" si="0"/>
        <v>1899999.960000001</v>
      </c>
      <c r="P19" s="363">
        <f t="shared" si="0"/>
        <v>1899999.539999999</v>
      </c>
      <c r="Q19" s="363">
        <f t="shared" si="0"/>
        <v>1899999.5900000036</v>
      </c>
      <c r="R19" s="363">
        <f t="shared" si="0"/>
        <v>1899999.7299999967</v>
      </c>
      <c r="S19" s="363">
        <f t="shared" si="0"/>
        <v>1899999.6599999964</v>
      </c>
      <c r="T19" s="363">
        <f t="shared" si="0"/>
        <v>1900000.1099999994</v>
      </c>
    </row>
    <row r="20" spans="1:20" s="357" customFormat="1" ht="17.25" thickBot="1">
      <c r="A20" s="348">
        <v>6</v>
      </c>
      <c r="B20" s="349" t="s">
        <v>493</v>
      </c>
      <c r="C20" s="364" t="s">
        <v>494</v>
      </c>
      <c r="D20" s="365">
        <f aca="true" t="shared" si="1" ref="D20:T20">D21-D38</f>
        <v>2811356</v>
      </c>
      <c r="E20" s="365">
        <f t="shared" si="1"/>
        <v>-2144799</v>
      </c>
      <c r="F20" s="365">
        <f t="shared" si="1"/>
        <v>5817617</v>
      </c>
      <c r="G20" s="365">
        <f t="shared" si="1"/>
        <v>-349000</v>
      </c>
      <c r="H20" s="365">
        <f t="shared" si="1"/>
        <v>-300000</v>
      </c>
      <c r="I20" s="365">
        <f t="shared" si="1"/>
        <v>-589000</v>
      </c>
      <c r="J20" s="365">
        <f t="shared" si="1"/>
        <v>-473803</v>
      </c>
      <c r="K20" s="365">
        <f t="shared" si="1"/>
        <v>-2177314</v>
      </c>
      <c r="L20" s="365">
        <f t="shared" si="1"/>
        <v>-1900000</v>
      </c>
      <c r="M20" s="365">
        <f t="shared" si="1"/>
        <v>-1900000</v>
      </c>
      <c r="N20" s="365">
        <f t="shared" si="1"/>
        <v>-1900000</v>
      </c>
      <c r="O20" s="365">
        <f t="shared" si="1"/>
        <v>-1900000</v>
      </c>
      <c r="P20" s="365">
        <f t="shared" si="1"/>
        <v>-1900000</v>
      </c>
      <c r="Q20" s="365">
        <f t="shared" si="1"/>
        <v>-1900000</v>
      </c>
      <c r="R20" s="365">
        <f t="shared" si="1"/>
        <v>-1900000</v>
      </c>
      <c r="S20" s="365">
        <f t="shared" si="1"/>
        <v>-1900000</v>
      </c>
      <c r="T20" s="365">
        <f t="shared" si="1"/>
        <v>-1900000</v>
      </c>
    </row>
    <row r="21" spans="1:20" s="357" customFormat="1" ht="17.25" thickBot="1">
      <c r="A21" s="348">
        <v>7</v>
      </c>
      <c r="B21" s="349" t="s">
        <v>495</v>
      </c>
      <c r="C21" s="366">
        <v>3600000</v>
      </c>
      <c r="D21" s="350">
        <f>SUM(D22)</f>
        <v>4643325</v>
      </c>
      <c r="E21" s="350">
        <v>980156</v>
      </c>
      <c r="F21" s="350">
        <v>19000000</v>
      </c>
      <c r="G21" s="350">
        <v>0</v>
      </c>
      <c r="H21" s="350">
        <v>0</v>
      </c>
      <c r="I21" s="350">
        <v>0</v>
      </c>
      <c r="J21" s="350">
        <v>0</v>
      </c>
      <c r="K21" s="350">
        <v>0</v>
      </c>
      <c r="L21" s="350">
        <v>0</v>
      </c>
      <c r="M21" s="350">
        <v>0</v>
      </c>
      <c r="N21" s="350">
        <v>0</v>
      </c>
      <c r="O21" s="350">
        <v>0</v>
      </c>
      <c r="P21" s="350">
        <v>0</v>
      </c>
      <c r="Q21" s="350">
        <v>0</v>
      </c>
      <c r="R21" s="350">
        <v>0</v>
      </c>
      <c r="S21" s="350">
        <v>0</v>
      </c>
      <c r="T21" s="350">
        <v>0</v>
      </c>
    </row>
    <row r="22" spans="1:20" s="357" customFormat="1" ht="17.25" thickBot="1">
      <c r="A22" s="348">
        <v>8</v>
      </c>
      <c r="B22" s="349" t="s">
        <v>496</v>
      </c>
      <c r="C22" s="350">
        <v>3600000</v>
      </c>
      <c r="D22" s="350">
        <f>SUM(D23:D25)</f>
        <v>4643325</v>
      </c>
      <c r="E22" s="350">
        <v>980156</v>
      </c>
      <c r="F22" s="350">
        <f>SUM(F23:F30)</f>
        <v>0</v>
      </c>
      <c r="G22" s="350">
        <v>0</v>
      </c>
      <c r="H22" s="350">
        <v>0</v>
      </c>
      <c r="I22" s="350">
        <v>0</v>
      </c>
      <c r="J22" s="350">
        <v>0</v>
      </c>
      <c r="K22" s="350">
        <v>0</v>
      </c>
      <c r="L22" s="350">
        <v>0</v>
      </c>
      <c r="M22" s="350">
        <v>0</v>
      </c>
      <c r="N22" s="350">
        <v>0</v>
      </c>
      <c r="O22" s="350">
        <v>0</v>
      </c>
      <c r="P22" s="350">
        <v>0</v>
      </c>
      <c r="Q22" s="350">
        <v>0</v>
      </c>
      <c r="R22" s="350">
        <v>0</v>
      </c>
      <c r="S22" s="350">
        <v>0</v>
      </c>
      <c r="T22" s="350">
        <v>0</v>
      </c>
    </row>
    <row r="23" spans="1:20" s="357" customFormat="1" ht="15">
      <c r="A23" s="367">
        <v>9</v>
      </c>
      <c r="B23" s="368" t="s">
        <v>497</v>
      </c>
      <c r="C23" s="369">
        <v>3600000</v>
      </c>
      <c r="D23" s="370">
        <v>2494208</v>
      </c>
      <c r="E23" s="370">
        <v>980156</v>
      </c>
      <c r="F23" s="370">
        <v>0</v>
      </c>
      <c r="G23" s="370">
        <v>0</v>
      </c>
      <c r="H23" s="370">
        <v>0</v>
      </c>
      <c r="I23" s="370">
        <v>0</v>
      </c>
      <c r="J23" s="370">
        <v>0</v>
      </c>
      <c r="K23" s="370">
        <v>0</v>
      </c>
      <c r="L23" s="371">
        <v>0</v>
      </c>
      <c r="M23" s="371">
        <v>0</v>
      </c>
      <c r="N23" s="371">
        <v>0</v>
      </c>
      <c r="O23" s="371"/>
      <c r="P23" s="371"/>
      <c r="Q23" s="371"/>
      <c r="R23" s="371"/>
      <c r="S23" s="371"/>
      <c r="T23" s="371"/>
    </row>
    <row r="24" spans="1:20" s="357" customFormat="1" ht="60">
      <c r="A24" s="352"/>
      <c r="B24" s="372" t="s">
        <v>498</v>
      </c>
      <c r="C24" s="354">
        <v>0</v>
      </c>
      <c r="D24" s="355">
        <v>0</v>
      </c>
      <c r="E24" s="355">
        <v>0</v>
      </c>
      <c r="F24" s="355">
        <v>0</v>
      </c>
      <c r="G24" s="355">
        <v>0</v>
      </c>
      <c r="H24" s="355">
        <v>0</v>
      </c>
      <c r="I24" s="355">
        <v>0</v>
      </c>
      <c r="J24" s="355">
        <v>0</v>
      </c>
      <c r="K24" s="355">
        <v>0</v>
      </c>
      <c r="L24" s="356">
        <v>0</v>
      </c>
      <c r="M24" s="356">
        <v>0</v>
      </c>
      <c r="N24" s="356">
        <v>0</v>
      </c>
      <c r="O24" s="356">
        <v>0</v>
      </c>
      <c r="P24" s="356">
        <v>0</v>
      </c>
      <c r="Q24" s="356">
        <v>0</v>
      </c>
      <c r="R24" s="356">
        <v>0</v>
      </c>
      <c r="S24" s="356"/>
      <c r="T24" s="356">
        <v>0</v>
      </c>
    </row>
    <row r="25" spans="1:20" s="357" customFormat="1" ht="15">
      <c r="A25" s="352">
        <v>10</v>
      </c>
      <c r="B25" s="373" t="s">
        <v>499</v>
      </c>
      <c r="C25" s="354">
        <v>0</v>
      </c>
      <c r="D25" s="355">
        <v>2149117</v>
      </c>
      <c r="E25" s="355">
        <v>0</v>
      </c>
      <c r="F25" s="355">
        <v>0</v>
      </c>
      <c r="G25" s="355">
        <v>0</v>
      </c>
      <c r="H25" s="355">
        <v>0</v>
      </c>
      <c r="I25" s="355">
        <v>0</v>
      </c>
      <c r="J25" s="355">
        <v>0</v>
      </c>
      <c r="K25" s="355">
        <v>0</v>
      </c>
      <c r="L25" s="356">
        <v>0</v>
      </c>
      <c r="M25" s="356">
        <v>0</v>
      </c>
      <c r="N25" s="356">
        <v>0</v>
      </c>
      <c r="O25" s="356">
        <v>0</v>
      </c>
      <c r="P25" s="356">
        <v>0</v>
      </c>
      <c r="Q25" s="356">
        <v>0</v>
      </c>
      <c r="R25" s="356">
        <v>0</v>
      </c>
      <c r="S25" s="356">
        <v>0</v>
      </c>
      <c r="T25" s="356">
        <v>0</v>
      </c>
    </row>
    <row r="26" spans="1:20" s="357" customFormat="1" ht="60">
      <c r="A26" s="352"/>
      <c r="B26" s="372" t="s">
        <v>500</v>
      </c>
      <c r="C26" s="354">
        <v>0</v>
      </c>
      <c r="D26" s="355">
        <v>0</v>
      </c>
      <c r="E26" s="355">
        <v>0</v>
      </c>
      <c r="F26" s="355">
        <v>0</v>
      </c>
      <c r="G26" s="355">
        <v>0</v>
      </c>
      <c r="H26" s="355">
        <v>0</v>
      </c>
      <c r="I26" s="355">
        <v>0</v>
      </c>
      <c r="J26" s="355">
        <v>0</v>
      </c>
      <c r="K26" s="355">
        <v>0</v>
      </c>
      <c r="L26" s="356">
        <v>0</v>
      </c>
      <c r="M26" s="356">
        <v>0</v>
      </c>
      <c r="N26" s="356">
        <v>0</v>
      </c>
      <c r="O26" s="356">
        <v>0</v>
      </c>
      <c r="P26" s="356">
        <v>0</v>
      </c>
      <c r="Q26" s="356">
        <v>0</v>
      </c>
      <c r="R26" s="356">
        <v>0</v>
      </c>
      <c r="S26" s="356">
        <v>0</v>
      </c>
      <c r="T26" s="356">
        <v>0</v>
      </c>
    </row>
    <row r="27" spans="1:20" s="357" customFormat="1" ht="15.75">
      <c r="A27" s="352">
        <v>11</v>
      </c>
      <c r="B27" s="374" t="s">
        <v>501</v>
      </c>
      <c r="C27" s="354">
        <v>0</v>
      </c>
      <c r="D27" s="355">
        <v>0</v>
      </c>
      <c r="E27" s="355">
        <v>0</v>
      </c>
      <c r="F27" s="355">
        <v>0</v>
      </c>
      <c r="G27" s="355">
        <v>0</v>
      </c>
      <c r="H27" s="355">
        <v>0</v>
      </c>
      <c r="I27" s="355">
        <v>0</v>
      </c>
      <c r="J27" s="355">
        <v>0</v>
      </c>
      <c r="K27" s="355">
        <v>0</v>
      </c>
      <c r="L27" s="356">
        <v>0</v>
      </c>
      <c r="M27" s="356">
        <v>0</v>
      </c>
      <c r="N27" s="356">
        <v>0</v>
      </c>
      <c r="O27" s="356">
        <v>0</v>
      </c>
      <c r="P27" s="356">
        <v>0</v>
      </c>
      <c r="Q27" s="356">
        <v>0</v>
      </c>
      <c r="R27" s="356">
        <v>0</v>
      </c>
      <c r="S27" s="356">
        <v>0</v>
      </c>
      <c r="T27" s="356">
        <v>0</v>
      </c>
    </row>
    <row r="28" spans="1:20" s="357" customFormat="1" ht="15.75">
      <c r="A28" s="352">
        <v>12</v>
      </c>
      <c r="B28" s="374" t="s">
        <v>502</v>
      </c>
      <c r="C28" s="354">
        <v>0</v>
      </c>
      <c r="D28" s="355">
        <v>0</v>
      </c>
      <c r="E28" s="355">
        <v>0</v>
      </c>
      <c r="F28" s="355">
        <v>0</v>
      </c>
      <c r="G28" s="355">
        <v>0</v>
      </c>
      <c r="H28" s="355">
        <v>0</v>
      </c>
      <c r="I28" s="355">
        <v>0</v>
      </c>
      <c r="J28" s="355">
        <v>0</v>
      </c>
      <c r="K28" s="355">
        <v>0</v>
      </c>
      <c r="L28" s="356">
        <v>0</v>
      </c>
      <c r="M28" s="356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0</v>
      </c>
      <c r="S28" s="356">
        <v>0</v>
      </c>
      <c r="T28" s="356">
        <v>0</v>
      </c>
    </row>
    <row r="29" spans="1:20" s="357" customFormat="1" ht="15">
      <c r="A29" s="352">
        <v>13</v>
      </c>
      <c r="B29" s="373" t="s">
        <v>503</v>
      </c>
      <c r="C29" s="354">
        <v>0</v>
      </c>
      <c r="D29" s="355">
        <v>0</v>
      </c>
      <c r="E29" s="355">
        <v>0</v>
      </c>
      <c r="F29" s="355">
        <v>0</v>
      </c>
      <c r="G29" s="355">
        <v>0</v>
      </c>
      <c r="H29" s="355">
        <v>0</v>
      </c>
      <c r="I29" s="355">
        <v>0</v>
      </c>
      <c r="J29" s="355">
        <v>0</v>
      </c>
      <c r="K29" s="355">
        <v>0</v>
      </c>
      <c r="L29" s="356">
        <v>0</v>
      </c>
      <c r="M29" s="356">
        <v>0</v>
      </c>
      <c r="N29" s="356">
        <v>0</v>
      </c>
      <c r="O29" s="356">
        <v>0</v>
      </c>
      <c r="P29" s="356">
        <v>0</v>
      </c>
      <c r="Q29" s="356">
        <v>0</v>
      </c>
      <c r="R29" s="356">
        <v>0</v>
      </c>
      <c r="S29" s="356">
        <v>0</v>
      </c>
      <c r="T29" s="356">
        <v>0</v>
      </c>
    </row>
    <row r="30" spans="1:20" s="357" customFormat="1" ht="15.75">
      <c r="A30" s="352">
        <v>14</v>
      </c>
      <c r="B30" s="374" t="s">
        <v>504</v>
      </c>
      <c r="C30" s="354">
        <v>0</v>
      </c>
      <c r="D30" s="355">
        <v>0</v>
      </c>
      <c r="E30" s="355">
        <v>0</v>
      </c>
      <c r="F30" s="355">
        <v>0</v>
      </c>
      <c r="G30" s="355">
        <v>0</v>
      </c>
      <c r="H30" s="355">
        <v>0</v>
      </c>
      <c r="I30" s="355">
        <v>0</v>
      </c>
      <c r="J30" s="355">
        <v>0</v>
      </c>
      <c r="K30" s="355">
        <v>0</v>
      </c>
      <c r="L30" s="356">
        <v>0</v>
      </c>
      <c r="M30" s="356">
        <v>0</v>
      </c>
      <c r="N30" s="356">
        <v>0</v>
      </c>
      <c r="O30" s="356">
        <v>0</v>
      </c>
      <c r="P30" s="356">
        <v>0</v>
      </c>
      <c r="Q30" s="356">
        <v>0</v>
      </c>
      <c r="R30" s="356">
        <v>0</v>
      </c>
      <c r="S30" s="356">
        <v>0</v>
      </c>
      <c r="T30" s="356">
        <v>0</v>
      </c>
    </row>
    <row r="31" spans="1:20" s="357" customFormat="1" ht="60">
      <c r="A31" s="358">
        <v>15</v>
      </c>
      <c r="B31" s="372" t="s">
        <v>505</v>
      </c>
      <c r="C31" s="360">
        <v>0</v>
      </c>
      <c r="D31" s="361">
        <v>0</v>
      </c>
      <c r="E31" s="361">
        <v>0</v>
      </c>
      <c r="F31" s="361">
        <v>0</v>
      </c>
      <c r="G31" s="361">
        <v>0</v>
      </c>
      <c r="H31" s="361">
        <v>0</v>
      </c>
      <c r="I31" s="361">
        <v>0</v>
      </c>
      <c r="J31" s="361"/>
      <c r="K31" s="361">
        <v>0</v>
      </c>
      <c r="L31" s="362">
        <v>0</v>
      </c>
      <c r="M31" s="362">
        <v>0</v>
      </c>
      <c r="N31" s="362">
        <v>0</v>
      </c>
      <c r="O31" s="362">
        <v>0</v>
      </c>
      <c r="P31" s="362">
        <v>0</v>
      </c>
      <c r="Q31" s="362">
        <v>0</v>
      </c>
      <c r="R31" s="362">
        <v>0</v>
      </c>
      <c r="S31" s="362">
        <v>0</v>
      </c>
      <c r="T31" s="362">
        <v>0</v>
      </c>
    </row>
    <row r="32" spans="1:20" s="357" customFormat="1" ht="15.75">
      <c r="A32" s="375">
        <v>16</v>
      </c>
      <c r="B32" s="376" t="s">
        <v>506</v>
      </c>
      <c r="C32" s="361"/>
      <c r="D32" s="361"/>
      <c r="E32" s="361"/>
      <c r="F32" s="360"/>
      <c r="G32" s="377"/>
      <c r="H32" s="377"/>
      <c r="I32" s="377"/>
      <c r="J32" s="377"/>
      <c r="K32" s="377"/>
      <c r="L32" s="377"/>
      <c r="M32" s="377"/>
      <c r="N32" s="377"/>
      <c r="O32" s="377"/>
      <c r="P32" s="377"/>
      <c r="Q32" s="377"/>
      <c r="R32" s="377"/>
      <c r="S32" s="377"/>
      <c r="T32" s="377"/>
    </row>
    <row r="33" spans="1:20" s="357" customFormat="1" ht="15.75">
      <c r="A33" s="378"/>
      <c r="B33" s="379" t="s">
        <v>507</v>
      </c>
      <c r="C33" s="370">
        <v>0</v>
      </c>
      <c r="D33" s="370">
        <v>0</v>
      </c>
      <c r="E33" s="370">
        <v>0</v>
      </c>
      <c r="F33" s="369">
        <v>19000000</v>
      </c>
      <c r="G33" s="380">
        <v>0</v>
      </c>
      <c r="H33" s="380">
        <v>0</v>
      </c>
      <c r="I33" s="380">
        <v>0</v>
      </c>
      <c r="J33" s="380">
        <v>0</v>
      </c>
      <c r="K33" s="380">
        <v>0</v>
      </c>
      <c r="L33" s="380">
        <v>0</v>
      </c>
      <c r="M33" s="380">
        <v>0</v>
      </c>
      <c r="N33" s="380">
        <v>0</v>
      </c>
      <c r="O33" s="380">
        <v>0</v>
      </c>
      <c r="P33" s="380">
        <v>0</v>
      </c>
      <c r="Q33" s="380">
        <v>0</v>
      </c>
      <c r="R33" s="380">
        <v>0</v>
      </c>
      <c r="S33" s="380">
        <v>0</v>
      </c>
      <c r="T33" s="380">
        <v>0</v>
      </c>
    </row>
    <row r="34" spans="1:20" s="357" customFormat="1" ht="60">
      <c r="A34" s="367">
        <v>17</v>
      </c>
      <c r="B34" s="381" t="s">
        <v>508</v>
      </c>
      <c r="C34" s="369">
        <v>0</v>
      </c>
      <c r="D34" s="370">
        <v>0</v>
      </c>
      <c r="E34" s="370">
        <v>0</v>
      </c>
      <c r="F34" s="370">
        <v>0</v>
      </c>
      <c r="G34" s="370">
        <v>0</v>
      </c>
      <c r="H34" s="370">
        <v>0</v>
      </c>
      <c r="I34" s="370">
        <v>0</v>
      </c>
      <c r="J34" s="370">
        <v>0</v>
      </c>
      <c r="K34" s="370">
        <v>0</v>
      </c>
      <c r="L34" s="371">
        <v>0</v>
      </c>
      <c r="M34" s="371">
        <v>0</v>
      </c>
      <c r="N34" s="371">
        <v>0</v>
      </c>
      <c r="O34" s="371">
        <v>0</v>
      </c>
      <c r="P34" s="371">
        <v>0</v>
      </c>
      <c r="Q34" s="371">
        <v>0</v>
      </c>
      <c r="R34" s="371">
        <v>0</v>
      </c>
      <c r="S34" s="371">
        <v>0</v>
      </c>
      <c r="T34" s="371">
        <v>0</v>
      </c>
    </row>
    <row r="35" spans="1:20" s="357" customFormat="1" ht="15.75">
      <c r="A35" s="352">
        <v>18</v>
      </c>
      <c r="B35" s="374" t="s">
        <v>509</v>
      </c>
      <c r="C35" s="354">
        <v>0</v>
      </c>
      <c r="D35" s="355">
        <v>0</v>
      </c>
      <c r="E35" s="355">
        <v>0</v>
      </c>
      <c r="F35" s="355">
        <v>0</v>
      </c>
      <c r="G35" s="355">
        <v>0</v>
      </c>
      <c r="H35" s="355">
        <v>0</v>
      </c>
      <c r="I35" s="355">
        <v>0</v>
      </c>
      <c r="J35" s="355">
        <v>0</v>
      </c>
      <c r="K35" s="355">
        <v>0</v>
      </c>
      <c r="L35" s="356">
        <v>0</v>
      </c>
      <c r="M35" s="356">
        <v>0</v>
      </c>
      <c r="N35" s="356">
        <v>0</v>
      </c>
      <c r="O35" s="356">
        <v>0</v>
      </c>
      <c r="P35" s="356">
        <v>0</v>
      </c>
      <c r="Q35" s="356">
        <v>0</v>
      </c>
      <c r="R35" s="356">
        <v>0</v>
      </c>
      <c r="S35" s="356">
        <v>0</v>
      </c>
      <c r="T35" s="356">
        <v>0</v>
      </c>
    </row>
    <row r="36" spans="1:20" s="357" customFormat="1" ht="15.75">
      <c r="A36" s="358">
        <v>19</v>
      </c>
      <c r="B36" s="382" t="s">
        <v>510</v>
      </c>
      <c r="C36" s="360">
        <v>0</v>
      </c>
      <c r="D36" s="354">
        <v>0</v>
      </c>
      <c r="E36" s="383">
        <v>0</v>
      </c>
      <c r="F36" s="361">
        <v>0</v>
      </c>
      <c r="G36" s="361">
        <v>0</v>
      </c>
      <c r="H36" s="354">
        <v>0</v>
      </c>
      <c r="I36" s="383">
        <v>0</v>
      </c>
      <c r="J36" s="361">
        <v>0</v>
      </c>
      <c r="K36" s="361">
        <v>0</v>
      </c>
      <c r="L36" s="362">
        <v>0</v>
      </c>
      <c r="M36" s="362">
        <v>0</v>
      </c>
      <c r="N36" s="362">
        <v>0</v>
      </c>
      <c r="O36" s="362">
        <v>0</v>
      </c>
      <c r="P36" s="362">
        <v>0</v>
      </c>
      <c r="Q36" s="362">
        <v>0</v>
      </c>
      <c r="R36" s="362">
        <v>0</v>
      </c>
      <c r="S36" s="362">
        <v>0</v>
      </c>
      <c r="T36" s="362">
        <v>0</v>
      </c>
    </row>
    <row r="37" spans="1:20" s="357" customFormat="1" ht="15.75" thickBot="1">
      <c r="A37" s="384">
        <v>20</v>
      </c>
      <c r="B37" s="373" t="s">
        <v>511</v>
      </c>
      <c r="C37" s="354"/>
      <c r="D37" s="369"/>
      <c r="E37" s="354"/>
      <c r="F37" s="354"/>
      <c r="G37" s="354"/>
      <c r="H37" s="369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</row>
    <row r="38" spans="1:20" s="351" customFormat="1" ht="17.25" thickBot="1">
      <c r="A38" s="348">
        <v>21</v>
      </c>
      <c r="B38" s="385" t="s">
        <v>512</v>
      </c>
      <c r="C38" s="386">
        <v>3917565</v>
      </c>
      <c r="D38" s="386">
        <f>SUM(D39:D41)</f>
        <v>1831969</v>
      </c>
      <c r="E38" s="386">
        <f>SUM(E39,E41)</f>
        <v>3124955</v>
      </c>
      <c r="F38" s="386">
        <f>SUM(F39:F41)</f>
        <v>13182383</v>
      </c>
      <c r="G38" s="386">
        <f aca="true" t="shared" si="2" ref="G38:T38">SUM(G39:G47)</f>
        <v>349000</v>
      </c>
      <c r="H38" s="386">
        <f t="shared" si="2"/>
        <v>300000</v>
      </c>
      <c r="I38" s="386">
        <f t="shared" si="2"/>
        <v>589000</v>
      </c>
      <c r="J38" s="386">
        <f t="shared" si="2"/>
        <v>473803</v>
      </c>
      <c r="K38" s="386">
        <f t="shared" si="2"/>
        <v>2177314</v>
      </c>
      <c r="L38" s="386">
        <f t="shared" si="2"/>
        <v>1900000</v>
      </c>
      <c r="M38" s="386">
        <f t="shared" si="2"/>
        <v>1900000</v>
      </c>
      <c r="N38" s="386">
        <f t="shared" si="2"/>
        <v>1900000</v>
      </c>
      <c r="O38" s="386">
        <f t="shared" si="2"/>
        <v>1900000</v>
      </c>
      <c r="P38" s="386">
        <f t="shared" si="2"/>
        <v>1900000</v>
      </c>
      <c r="Q38" s="386">
        <f t="shared" si="2"/>
        <v>1900000</v>
      </c>
      <c r="R38" s="386">
        <f t="shared" si="2"/>
        <v>1900000</v>
      </c>
      <c r="S38" s="386">
        <f t="shared" si="2"/>
        <v>1900000</v>
      </c>
      <c r="T38" s="386">
        <f t="shared" si="2"/>
        <v>1900000</v>
      </c>
    </row>
    <row r="39" spans="1:20" s="357" customFormat="1" ht="15.75">
      <c r="A39" s="352">
        <v>22</v>
      </c>
      <c r="B39" s="374" t="s">
        <v>513</v>
      </c>
      <c r="C39" s="354">
        <v>3667565</v>
      </c>
      <c r="D39" s="354">
        <v>1131969</v>
      </c>
      <c r="E39" s="354">
        <v>2344955</v>
      </c>
      <c r="F39" s="355">
        <v>12402383</v>
      </c>
      <c r="G39" s="355">
        <v>0</v>
      </c>
      <c r="H39" s="355">
        <v>0</v>
      </c>
      <c r="I39" s="355">
        <v>0</v>
      </c>
      <c r="J39" s="355">
        <v>0</v>
      </c>
      <c r="K39" s="355">
        <v>0</v>
      </c>
      <c r="L39" s="356">
        <v>0</v>
      </c>
      <c r="M39" s="356">
        <v>0</v>
      </c>
      <c r="N39" s="356">
        <v>0</v>
      </c>
      <c r="O39" s="356">
        <v>0</v>
      </c>
      <c r="P39" s="356">
        <v>0</v>
      </c>
      <c r="Q39" s="356">
        <v>0</v>
      </c>
      <c r="R39" s="356">
        <v>0</v>
      </c>
      <c r="S39" s="356">
        <v>0</v>
      </c>
      <c r="T39" s="356">
        <v>0</v>
      </c>
    </row>
    <row r="40" spans="1:20" s="357" customFormat="1" ht="60">
      <c r="A40" s="352">
        <v>23</v>
      </c>
      <c r="B40" s="372" t="s">
        <v>514</v>
      </c>
      <c r="C40" s="354">
        <v>0</v>
      </c>
      <c r="D40" s="354">
        <v>0</v>
      </c>
      <c r="E40" s="354">
        <v>0</v>
      </c>
      <c r="F40" s="355">
        <v>0</v>
      </c>
      <c r="G40" s="355">
        <v>0</v>
      </c>
      <c r="H40" s="355">
        <v>0</v>
      </c>
      <c r="I40" s="355">
        <v>0</v>
      </c>
      <c r="J40" s="355">
        <v>0</v>
      </c>
      <c r="K40" s="355">
        <v>0</v>
      </c>
      <c r="L40" s="356">
        <v>0</v>
      </c>
      <c r="M40" s="356">
        <v>0</v>
      </c>
      <c r="N40" s="356">
        <v>0</v>
      </c>
      <c r="O40" s="356">
        <v>0</v>
      </c>
      <c r="P40" s="356">
        <v>0</v>
      </c>
      <c r="Q40" s="356">
        <v>0</v>
      </c>
      <c r="R40" s="356">
        <v>0</v>
      </c>
      <c r="S40" s="356">
        <v>0</v>
      </c>
      <c r="T40" s="356">
        <v>0</v>
      </c>
    </row>
    <row r="41" spans="1:20" s="357" customFormat="1" ht="15.75">
      <c r="A41" s="352"/>
      <c r="B41" s="374" t="s">
        <v>515</v>
      </c>
      <c r="C41" s="354">
        <v>250000</v>
      </c>
      <c r="D41" s="354">
        <v>700000</v>
      </c>
      <c r="E41" s="354">
        <v>780000</v>
      </c>
      <c r="F41" s="355">
        <v>780000</v>
      </c>
      <c r="G41" s="355">
        <v>349000</v>
      </c>
      <c r="H41" s="355">
        <v>300000</v>
      </c>
      <c r="I41" s="355">
        <v>589000</v>
      </c>
      <c r="J41" s="355">
        <v>473803</v>
      </c>
      <c r="K41" s="355">
        <v>277314</v>
      </c>
      <c r="L41" s="356">
        <v>0</v>
      </c>
      <c r="M41" s="356">
        <v>0</v>
      </c>
      <c r="N41" s="356">
        <v>0</v>
      </c>
      <c r="O41" s="356">
        <v>0</v>
      </c>
      <c r="P41" s="356">
        <v>0</v>
      </c>
      <c r="Q41" s="356">
        <v>0</v>
      </c>
      <c r="R41" s="356">
        <v>0</v>
      </c>
      <c r="S41" s="356">
        <v>0</v>
      </c>
      <c r="T41" s="356">
        <v>0</v>
      </c>
    </row>
    <row r="42" spans="1:20" s="357" customFormat="1" ht="60">
      <c r="A42" s="352">
        <v>24</v>
      </c>
      <c r="B42" s="372" t="s">
        <v>516</v>
      </c>
      <c r="C42" s="354">
        <v>0</v>
      </c>
      <c r="D42" s="354">
        <v>0</v>
      </c>
      <c r="E42" s="354">
        <v>0</v>
      </c>
      <c r="F42" s="355">
        <v>0</v>
      </c>
      <c r="G42" s="355">
        <v>0</v>
      </c>
      <c r="H42" s="355">
        <v>0</v>
      </c>
      <c r="I42" s="355">
        <v>0</v>
      </c>
      <c r="J42" s="355">
        <v>0</v>
      </c>
      <c r="K42" s="355">
        <v>0</v>
      </c>
      <c r="L42" s="356">
        <v>0</v>
      </c>
      <c r="M42" s="356">
        <v>0</v>
      </c>
      <c r="N42" s="356">
        <v>0</v>
      </c>
      <c r="O42" s="356">
        <v>0</v>
      </c>
      <c r="P42" s="356">
        <v>0</v>
      </c>
      <c r="Q42" s="356">
        <v>0</v>
      </c>
      <c r="R42" s="356">
        <v>0</v>
      </c>
      <c r="S42" s="356">
        <v>0</v>
      </c>
      <c r="T42" s="356">
        <v>0</v>
      </c>
    </row>
    <row r="43" spans="1:20" s="357" customFormat="1" ht="15.75">
      <c r="A43" s="352">
        <v>25</v>
      </c>
      <c r="B43" s="374" t="s">
        <v>517</v>
      </c>
      <c r="C43" s="354">
        <v>0</v>
      </c>
      <c r="D43" s="354">
        <v>0</v>
      </c>
      <c r="E43" s="354">
        <v>0</v>
      </c>
      <c r="F43" s="355">
        <v>0</v>
      </c>
      <c r="G43" s="355">
        <v>0</v>
      </c>
      <c r="H43" s="355">
        <v>0</v>
      </c>
      <c r="I43" s="355">
        <v>0</v>
      </c>
      <c r="J43" s="355">
        <v>0</v>
      </c>
      <c r="K43" s="355">
        <v>0</v>
      </c>
      <c r="L43" s="356">
        <v>0</v>
      </c>
      <c r="M43" s="356">
        <v>0</v>
      </c>
      <c r="N43" s="356">
        <v>0</v>
      </c>
      <c r="O43" s="356">
        <v>0</v>
      </c>
      <c r="P43" s="356">
        <v>0</v>
      </c>
      <c r="Q43" s="356">
        <v>0</v>
      </c>
      <c r="R43" s="356">
        <v>0</v>
      </c>
      <c r="S43" s="356">
        <v>0</v>
      </c>
      <c r="T43" s="356">
        <v>0</v>
      </c>
    </row>
    <row r="44" spans="1:20" s="357" customFormat="1" ht="15.75">
      <c r="A44" s="352">
        <v>26</v>
      </c>
      <c r="B44" s="374" t="s">
        <v>518</v>
      </c>
      <c r="C44" s="354">
        <v>0</v>
      </c>
      <c r="D44" s="354">
        <v>0</v>
      </c>
      <c r="E44" s="354">
        <v>0</v>
      </c>
      <c r="F44" s="355">
        <v>0</v>
      </c>
      <c r="G44" s="355">
        <v>0</v>
      </c>
      <c r="H44" s="355">
        <v>0</v>
      </c>
      <c r="I44" s="355">
        <v>0</v>
      </c>
      <c r="J44" s="355">
        <v>0</v>
      </c>
      <c r="K44" s="355">
        <v>0</v>
      </c>
      <c r="L44" s="356">
        <v>0</v>
      </c>
      <c r="M44" s="356">
        <v>0</v>
      </c>
      <c r="N44" s="356">
        <v>0</v>
      </c>
      <c r="O44" s="356">
        <v>0</v>
      </c>
      <c r="P44" s="356">
        <v>0</v>
      </c>
      <c r="Q44" s="356">
        <v>0</v>
      </c>
      <c r="R44" s="356">
        <v>0</v>
      </c>
      <c r="S44" s="356">
        <v>0</v>
      </c>
      <c r="T44" s="356">
        <v>0</v>
      </c>
    </row>
    <row r="45" spans="1:20" s="357" customFormat="1" ht="15.75">
      <c r="A45" s="352">
        <v>27</v>
      </c>
      <c r="B45" s="374" t="s">
        <v>519</v>
      </c>
      <c r="C45" s="354">
        <v>0</v>
      </c>
      <c r="D45" s="354">
        <v>0</v>
      </c>
      <c r="E45" s="354">
        <v>0</v>
      </c>
      <c r="F45" s="355">
        <v>0</v>
      </c>
      <c r="G45" s="355">
        <v>0</v>
      </c>
      <c r="H45" s="355">
        <v>0</v>
      </c>
      <c r="I45" s="355">
        <v>0</v>
      </c>
      <c r="J45" s="355">
        <v>0</v>
      </c>
      <c r="K45" s="355">
        <v>0</v>
      </c>
      <c r="L45" s="356">
        <v>0</v>
      </c>
      <c r="M45" s="356">
        <v>0</v>
      </c>
      <c r="N45" s="356">
        <v>0</v>
      </c>
      <c r="O45" s="356">
        <v>0</v>
      </c>
      <c r="P45" s="356">
        <v>0</v>
      </c>
      <c r="Q45" s="356">
        <v>0</v>
      </c>
      <c r="R45" s="356">
        <v>0</v>
      </c>
      <c r="S45" s="356">
        <v>0</v>
      </c>
      <c r="T45" s="356">
        <v>0</v>
      </c>
    </row>
    <row r="46" spans="1:20" s="357" customFormat="1" ht="60">
      <c r="A46" s="352">
        <v>28</v>
      </c>
      <c r="B46" s="372" t="s">
        <v>520</v>
      </c>
      <c r="C46" s="354">
        <v>0</v>
      </c>
      <c r="D46" s="354">
        <v>0</v>
      </c>
      <c r="E46" s="354">
        <v>0</v>
      </c>
      <c r="F46" s="355">
        <v>0</v>
      </c>
      <c r="G46" s="355">
        <v>0</v>
      </c>
      <c r="H46" s="355">
        <v>0</v>
      </c>
      <c r="I46" s="355">
        <v>0</v>
      </c>
      <c r="J46" s="355">
        <v>0</v>
      </c>
      <c r="K46" s="355">
        <v>0</v>
      </c>
      <c r="L46" s="356">
        <v>0</v>
      </c>
      <c r="M46" s="356">
        <v>0</v>
      </c>
      <c r="N46" s="356">
        <v>0</v>
      </c>
      <c r="O46" s="356">
        <v>0</v>
      </c>
      <c r="P46" s="356">
        <v>0</v>
      </c>
      <c r="Q46" s="356">
        <v>0</v>
      </c>
      <c r="R46" s="356">
        <v>0</v>
      </c>
      <c r="S46" s="356">
        <v>0</v>
      </c>
      <c r="T46" s="356">
        <v>0</v>
      </c>
    </row>
    <row r="47" spans="1:20" s="357" customFormat="1" ht="15.75">
      <c r="A47" s="352">
        <v>29</v>
      </c>
      <c r="B47" s="374" t="s">
        <v>521</v>
      </c>
      <c r="C47" s="354">
        <v>0</v>
      </c>
      <c r="D47" s="354">
        <v>0</v>
      </c>
      <c r="E47" s="354">
        <v>0</v>
      </c>
      <c r="F47" s="355">
        <v>0</v>
      </c>
      <c r="G47" s="355">
        <v>0</v>
      </c>
      <c r="H47" s="355">
        <v>0</v>
      </c>
      <c r="I47" s="355">
        <v>0</v>
      </c>
      <c r="J47" s="355">
        <v>0</v>
      </c>
      <c r="K47" s="355">
        <v>1900000</v>
      </c>
      <c r="L47" s="356">
        <v>1900000</v>
      </c>
      <c r="M47" s="356">
        <v>1900000</v>
      </c>
      <c r="N47" s="356">
        <v>1900000</v>
      </c>
      <c r="O47" s="356">
        <v>1900000</v>
      </c>
      <c r="P47" s="356">
        <v>1900000</v>
      </c>
      <c r="Q47" s="356">
        <v>1900000</v>
      </c>
      <c r="R47" s="356">
        <v>1900000</v>
      </c>
      <c r="S47" s="356">
        <v>1900000</v>
      </c>
      <c r="T47" s="356">
        <v>1900000</v>
      </c>
    </row>
    <row r="48" spans="1:20" s="357" customFormat="1" ht="60">
      <c r="A48" s="358">
        <v>30</v>
      </c>
      <c r="B48" s="372" t="s">
        <v>522</v>
      </c>
      <c r="C48" s="359">
        <v>0</v>
      </c>
      <c r="D48" s="387">
        <v>0</v>
      </c>
      <c r="E48" s="387">
        <v>0</v>
      </c>
      <c r="F48" s="387">
        <v>0</v>
      </c>
      <c r="G48" s="387">
        <v>0</v>
      </c>
      <c r="H48" s="387">
        <v>0</v>
      </c>
      <c r="I48" s="387">
        <v>0</v>
      </c>
      <c r="J48" s="387">
        <v>0</v>
      </c>
      <c r="K48" s="387">
        <v>0</v>
      </c>
      <c r="L48" s="388">
        <v>0</v>
      </c>
      <c r="M48" s="388">
        <v>0</v>
      </c>
      <c r="N48" s="388">
        <v>0</v>
      </c>
      <c r="O48" s="388">
        <v>0</v>
      </c>
      <c r="P48" s="388">
        <v>0</v>
      </c>
      <c r="Q48" s="388">
        <v>0</v>
      </c>
      <c r="R48" s="388">
        <v>0</v>
      </c>
      <c r="S48" s="388">
        <v>0</v>
      </c>
      <c r="T48" s="388">
        <v>0</v>
      </c>
    </row>
    <row r="49" spans="1:20" s="357" customFormat="1" ht="16.5" thickBot="1">
      <c r="A49" s="358">
        <v>31</v>
      </c>
      <c r="B49" s="382" t="s">
        <v>523</v>
      </c>
      <c r="C49" s="360">
        <v>2011553</v>
      </c>
      <c r="D49" s="389" t="s">
        <v>524</v>
      </c>
      <c r="E49" s="389">
        <v>524583</v>
      </c>
      <c r="F49" s="387">
        <v>0</v>
      </c>
      <c r="G49" s="387">
        <v>0</v>
      </c>
      <c r="H49" s="387">
        <v>0</v>
      </c>
      <c r="I49" s="387">
        <v>0</v>
      </c>
      <c r="J49" s="387">
        <v>0</v>
      </c>
      <c r="K49" s="387">
        <v>0</v>
      </c>
      <c r="L49" s="388">
        <v>0</v>
      </c>
      <c r="M49" s="388">
        <v>0</v>
      </c>
      <c r="N49" s="388">
        <v>0</v>
      </c>
      <c r="O49" s="388">
        <v>0</v>
      </c>
      <c r="P49" s="388">
        <v>0</v>
      </c>
      <c r="Q49" s="388">
        <v>0</v>
      </c>
      <c r="R49" s="388">
        <v>0</v>
      </c>
      <c r="S49" s="388">
        <v>0</v>
      </c>
      <c r="T49" s="388">
        <v>0</v>
      </c>
    </row>
    <row r="50" spans="1:20" s="357" customFormat="1" ht="17.25" thickBot="1">
      <c r="A50" s="348">
        <v>32</v>
      </c>
      <c r="B50" s="349" t="s">
        <v>525</v>
      </c>
      <c r="C50" s="390">
        <v>100000</v>
      </c>
      <c r="D50" s="390">
        <v>0</v>
      </c>
      <c r="E50" s="390">
        <v>0</v>
      </c>
      <c r="F50" s="390">
        <v>0</v>
      </c>
      <c r="G50" s="390">
        <v>0</v>
      </c>
      <c r="H50" s="390">
        <v>0</v>
      </c>
      <c r="I50" s="390">
        <v>0</v>
      </c>
      <c r="J50" s="390">
        <v>0</v>
      </c>
      <c r="K50" s="390">
        <v>0</v>
      </c>
      <c r="L50" s="390">
        <v>0</v>
      </c>
      <c r="M50" s="390">
        <v>0</v>
      </c>
      <c r="N50" s="390">
        <v>0</v>
      </c>
      <c r="O50" s="390">
        <v>0</v>
      </c>
      <c r="P50" s="390">
        <v>0</v>
      </c>
      <c r="Q50" s="390">
        <v>0</v>
      </c>
      <c r="R50" s="390">
        <v>0</v>
      </c>
      <c r="S50" s="390">
        <v>0</v>
      </c>
      <c r="T50" s="390">
        <v>0</v>
      </c>
    </row>
    <row r="51" spans="1:20" s="351" customFormat="1" ht="17.25" thickBot="1">
      <c r="A51" s="348">
        <v>33</v>
      </c>
      <c r="B51" s="349" t="s">
        <v>526</v>
      </c>
      <c r="C51" s="350">
        <v>16697794</v>
      </c>
      <c r="D51" s="350">
        <f>SUM(D53:D56)</f>
        <v>20522217</v>
      </c>
      <c r="E51" s="350">
        <f>SUM(E52:E56)</f>
        <v>19526284</v>
      </c>
      <c r="F51" s="350">
        <f aca="true" t="shared" si="3" ref="F51:T51">SUM(F52:F54)</f>
        <v>20989117</v>
      </c>
      <c r="G51" s="350">
        <f t="shared" si="3"/>
        <v>20640117</v>
      </c>
      <c r="H51" s="350">
        <f t="shared" si="3"/>
        <v>20340117</v>
      </c>
      <c r="I51" s="350">
        <f t="shared" si="3"/>
        <v>19751117</v>
      </c>
      <c r="J51" s="350">
        <f t="shared" si="3"/>
        <v>19277314</v>
      </c>
      <c r="K51" s="350">
        <f t="shared" si="3"/>
        <v>17100000</v>
      </c>
      <c r="L51" s="350">
        <f t="shared" si="3"/>
        <v>15200000</v>
      </c>
      <c r="M51" s="350">
        <f t="shared" si="3"/>
        <v>13300000</v>
      </c>
      <c r="N51" s="350">
        <f t="shared" si="3"/>
        <v>11400000</v>
      </c>
      <c r="O51" s="350">
        <f t="shared" si="3"/>
        <v>9500000</v>
      </c>
      <c r="P51" s="350">
        <f t="shared" si="3"/>
        <v>7600000</v>
      </c>
      <c r="Q51" s="350">
        <f t="shared" si="3"/>
        <v>5700000</v>
      </c>
      <c r="R51" s="350">
        <f t="shared" si="3"/>
        <v>3800000</v>
      </c>
      <c r="S51" s="350">
        <f t="shared" si="3"/>
        <v>1900000</v>
      </c>
      <c r="T51" s="350">
        <f t="shared" si="3"/>
        <v>0</v>
      </c>
    </row>
    <row r="52" spans="1:20" s="357" customFormat="1" ht="15.75">
      <c r="A52" s="352">
        <v>34</v>
      </c>
      <c r="B52" s="374" t="s">
        <v>668</v>
      </c>
      <c r="C52" s="354">
        <v>0</v>
      </c>
      <c r="D52" s="355">
        <v>0</v>
      </c>
      <c r="E52" s="355">
        <v>0</v>
      </c>
      <c r="F52" s="355">
        <v>19000000</v>
      </c>
      <c r="G52" s="355">
        <v>19000000</v>
      </c>
      <c r="H52" s="355">
        <v>19000000</v>
      </c>
      <c r="I52" s="355">
        <v>19000000</v>
      </c>
      <c r="J52" s="355">
        <v>19000000</v>
      </c>
      <c r="K52" s="355">
        <v>17100000</v>
      </c>
      <c r="L52" s="356">
        <v>15200000</v>
      </c>
      <c r="M52" s="356">
        <v>13300000</v>
      </c>
      <c r="N52" s="356">
        <v>11400000</v>
      </c>
      <c r="O52" s="356">
        <v>9500000</v>
      </c>
      <c r="P52" s="356">
        <v>7600000</v>
      </c>
      <c r="Q52" s="356">
        <v>5700000</v>
      </c>
      <c r="R52" s="356">
        <v>3800000</v>
      </c>
      <c r="S52" s="356">
        <v>1900000</v>
      </c>
      <c r="T52" s="356">
        <v>0</v>
      </c>
    </row>
    <row r="53" spans="1:20" s="357" customFormat="1" ht="15.75">
      <c r="A53" s="352">
        <v>35</v>
      </c>
      <c r="B53" s="374" t="s">
        <v>527</v>
      </c>
      <c r="C53" s="354">
        <v>12367678</v>
      </c>
      <c r="D53" s="355">
        <v>14291766</v>
      </c>
      <c r="E53" s="355">
        <v>12402383</v>
      </c>
      <c r="F53" s="355">
        <v>0</v>
      </c>
      <c r="G53" s="355">
        <v>0</v>
      </c>
      <c r="H53" s="355">
        <v>0</v>
      </c>
      <c r="I53" s="355">
        <v>0</v>
      </c>
      <c r="J53" s="355">
        <v>0</v>
      </c>
      <c r="K53" s="355">
        <v>0</v>
      </c>
      <c r="L53" s="356">
        <v>0</v>
      </c>
      <c r="M53" s="356">
        <v>0</v>
      </c>
      <c r="N53" s="356">
        <v>0</v>
      </c>
      <c r="O53" s="356">
        <v>0</v>
      </c>
      <c r="P53" s="356">
        <v>0</v>
      </c>
      <c r="Q53" s="356">
        <v>0</v>
      </c>
      <c r="R53" s="356">
        <v>0</v>
      </c>
      <c r="S53" s="356">
        <v>0</v>
      </c>
      <c r="T53" s="356">
        <v>0</v>
      </c>
    </row>
    <row r="54" spans="1:20" s="357" customFormat="1" ht="15.75">
      <c r="A54" s="352">
        <v>36</v>
      </c>
      <c r="B54" s="391" t="s">
        <v>528</v>
      </c>
      <c r="C54" s="354">
        <v>2100000</v>
      </c>
      <c r="D54" s="355">
        <v>3549117</v>
      </c>
      <c r="E54" s="355">
        <v>2769117</v>
      </c>
      <c r="F54" s="355">
        <v>1989117</v>
      </c>
      <c r="G54" s="355">
        <v>1640117</v>
      </c>
      <c r="H54" s="355">
        <v>1340117</v>
      </c>
      <c r="I54" s="355">
        <v>751117</v>
      </c>
      <c r="J54" s="355">
        <v>277314</v>
      </c>
      <c r="K54" s="355">
        <v>0</v>
      </c>
      <c r="L54" s="356">
        <v>0</v>
      </c>
      <c r="M54" s="356">
        <v>0</v>
      </c>
      <c r="N54" s="356">
        <v>0</v>
      </c>
      <c r="O54" s="356">
        <v>0</v>
      </c>
      <c r="P54" s="356">
        <v>0</v>
      </c>
      <c r="Q54" s="356">
        <v>0</v>
      </c>
      <c r="R54" s="356">
        <v>0</v>
      </c>
      <c r="S54" s="356">
        <v>0</v>
      </c>
      <c r="T54" s="356">
        <v>0</v>
      </c>
    </row>
    <row r="55" spans="1:20" s="357" customFormat="1" ht="18.75">
      <c r="A55" s="352">
        <v>37</v>
      </c>
      <c r="B55" s="391" t="s">
        <v>544</v>
      </c>
      <c r="C55" s="354">
        <v>0</v>
      </c>
      <c r="D55" s="355">
        <v>0</v>
      </c>
      <c r="E55" s="355">
        <v>0</v>
      </c>
      <c r="F55" s="355">
        <v>0</v>
      </c>
      <c r="G55" s="355">
        <v>0</v>
      </c>
      <c r="H55" s="355">
        <v>0</v>
      </c>
      <c r="I55" s="355">
        <v>0</v>
      </c>
      <c r="J55" s="355">
        <v>0</v>
      </c>
      <c r="K55" s="355"/>
      <c r="L55" s="356"/>
      <c r="M55" s="356"/>
      <c r="N55" s="356"/>
      <c r="O55" s="356"/>
      <c r="P55" s="356"/>
      <c r="Q55" s="356"/>
      <c r="R55" s="356"/>
      <c r="S55" s="356"/>
      <c r="T55" s="356">
        <v>0</v>
      </c>
    </row>
    <row r="56" spans="1:20" s="357" customFormat="1" ht="15.75">
      <c r="A56" s="352">
        <v>38</v>
      </c>
      <c r="B56" s="391" t="s">
        <v>529</v>
      </c>
      <c r="C56" s="392">
        <v>2230116</v>
      </c>
      <c r="D56" s="393">
        <v>2681334</v>
      </c>
      <c r="E56" s="393">
        <v>4354784</v>
      </c>
      <c r="F56" s="393">
        <v>0</v>
      </c>
      <c r="G56" s="393">
        <v>0</v>
      </c>
      <c r="H56" s="393">
        <v>0</v>
      </c>
      <c r="I56" s="393">
        <v>0</v>
      </c>
      <c r="J56" s="393">
        <v>0</v>
      </c>
      <c r="K56" s="393">
        <v>0</v>
      </c>
      <c r="L56" s="394">
        <v>0</v>
      </c>
      <c r="M56" s="394">
        <v>0</v>
      </c>
      <c r="N56" s="394">
        <v>0</v>
      </c>
      <c r="O56" s="394">
        <v>0</v>
      </c>
      <c r="P56" s="394">
        <v>0</v>
      </c>
      <c r="Q56" s="394">
        <v>0</v>
      </c>
      <c r="R56" s="394">
        <v>0</v>
      </c>
      <c r="S56" s="394">
        <v>0</v>
      </c>
      <c r="T56" s="394">
        <v>0</v>
      </c>
    </row>
    <row r="57" spans="1:20" s="357" customFormat="1" ht="30">
      <c r="A57" s="352">
        <v>39</v>
      </c>
      <c r="B57" s="395" t="s">
        <v>530</v>
      </c>
      <c r="C57" s="392">
        <v>0</v>
      </c>
      <c r="D57" s="393">
        <v>0</v>
      </c>
      <c r="E57" s="393">
        <v>0</v>
      </c>
      <c r="F57" s="393">
        <v>0</v>
      </c>
      <c r="G57" s="393">
        <v>0</v>
      </c>
      <c r="H57" s="393">
        <v>0</v>
      </c>
      <c r="I57" s="393">
        <v>0</v>
      </c>
      <c r="J57" s="393">
        <v>0</v>
      </c>
      <c r="K57" s="393">
        <v>0</v>
      </c>
      <c r="L57" s="394">
        <v>0</v>
      </c>
      <c r="M57" s="394">
        <v>0</v>
      </c>
      <c r="N57" s="394">
        <v>0</v>
      </c>
      <c r="O57" s="394">
        <v>0</v>
      </c>
      <c r="P57" s="394">
        <v>0</v>
      </c>
      <c r="Q57" s="394">
        <v>0</v>
      </c>
      <c r="R57" s="394">
        <v>0</v>
      </c>
      <c r="S57" s="394">
        <v>0</v>
      </c>
      <c r="T57" s="394">
        <v>0</v>
      </c>
    </row>
    <row r="58" spans="1:20" s="357" customFormat="1" ht="30">
      <c r="A58" s="352">
        <v>40</v>
      </c>
      <c r="B58" s="396" t="s">
        <v>531</v>
      </c>
      <c r="C58" s="392"/>
      <c r="D58" s="393"/>
      <c r="E58" s="393">
        <v>0</v>
      </c>
      <c r="F58" s="393">
        <v>0</v>
      </c>
      <c r="G58" s="393">
        <v>0</v>
      </c>
      <c r="H58" s="393">
        <v>0</v>
      </c>
      <c r="I58" s="393">
        <v>0</v>
      </c>
      <c r="J58" s="393">
        <v>0</v>
      </c>
      <c r="K58" s="393">
        <v>0</v>
      </c>
      <c r="L58" s="394">
        <v>0</v>
      </c>
      <c r="M58" s="394">
        <v>0</v>
      </c>
      <c r="N58" s="394">
        <v>0</v>
      </c>
      <c r="O58" s="394">
        <v>0</v>
      </c>
      <c r="P58" s="394">
        <v>0</v>
      </c>
      <c r="Q58" s="394">
        <v>0</v>
      </c>
      <c r="R58" s="394">
        <v>0</v>
      </c>
      <c r="S58" s="394">
        <v>0</v>
      </c>
      <c r="T58" s="394">
        <v>0</v>
      </c>
    </row>
    <row r="59" spans="1:20" s="357" customFormat="1" ht="50.25">
      <c r="A59" s="617">
        <v>41</v>
      </c>
      <c r="B59" s="397" t="s">
        <v>545</v>
      </c>
      <c r="C59" s="392">
        <v>0</v>
      </c>
      <c r="D59" s="392">
        <v>0</v>
      </c>
      <c r="E59" s="392">
        <v>0</v>
      </c>
      <c r="F59" s="393">
        <v>0</v>
      </c>
      <c r="G59" s="393">
        <v>0</v>
      </c>
      <c r="H59" s="393">
        <v>0</v>
      </c>
      <c r="I59" s="393">
        <v>0</v>
      </c>
      <c r="J59" s="393">
        <v>0</v>
      </c>
      <c r="K59" s="393">
        <v>0</v>
      </c>
      <c r="L59" s="394">
        <v>0</v>
      </c>
      <c r="M59" s="394">
        <v>0</v>
      </c>
      <c r="N59" s="394">
        <v>0</v>
      </c>
      <c r="O59" s="394">
        <v>0</v>
      </c>
      <c r="P59" s="394">
        <v>0</v>
      </c>
      <c r="Q59" s="394">
        <v>0</v>
      </c>
      <c r="R59" s="394">
        <v>0</v>
      </c>
      <c r="S59" s="394">
        <v>0</v>
      </c>
      <c r="T59" s="394">
        <v>0</v>
      </c>
    </row>
    <row r="60" spans="1:20" s="357" customFormat="1" ht="15">
      <c r="A60" s="618"/>
      <c r="B60" s="398" t="s">
        <v>532</v>
      </c>
      <c r="C60" s="392">
        <v>0</v>
      </c>
      <c r="D60" s="392">
        <v>0</v>
      </c>
      <c r="E60" s="392">
        <v>0</v>
      </c>
      <c r="F60" s="393">
        <v>0</v>
      </c>
      <c r="G60" s="393">
        <v>0</v>
      </c>
      <c r="H60" s="393">
        <v>0</v>
      </c>
      <c r="I60" s="393">
        <v>0</v>
      </c>
      <c r="J60" s="393">
        <v>0</v>
      </c>
      <c r="K60" s="393">
        <v>0</v>
      </c>
      <c r="L60" s="394">
        <v>0</v>
      </c>
      <c r="M60" s="394">
        <v>0</v>
      </c>
      <c r="N60" s="394">
        <v>0</v>
      </c>
      <c r="O60" s="394">
        <v>0</v>
      </c>
      <c r="P60" s="394">
        <v>0</v>
      </c>
      <c r="Q60" s="394">
        <v>0</v>
      </c>
      <c r="R60" s="394">
        <v>0</v>
      </c>
      <c r="S60" s="394">
        <v>0</v>
      </c>
      <c r="T60" s="394">
        <v>0</v>
      </c>
    </row>
    <row r="61" spans="1:20" s="357" customFormat="1" ht="15">
      <c r="A61" s="618"/>
      <c r="B61" s="398" t="s">
        <v>533</v>
      </c>
      <c r="C61" s="392">
        <v>0</v>
      </c>
      <c r="D61" s="392">
        <v>0</v>
      </c>
      <c r="E61" s="392">
        <v>0</v>
      </c>
      <c r="F61" s="393">
        <v>0</v>
      </c>
      <c r="G61" s="393"/>
      <c r="H61" s="393">
        <v>0</v>
      </c>
      <c r="I61" s="393">
        <v>0</v>
      </c>
      <c r="J61" s="393">
        <v>0</v>
      </c>
      <c r="K61" s="393">
        <v>0</v>
      </c>
      <c r="L61" s="394">
        <v>0</v>
      </c>
      <c r="M61" s="394">
        <v>0</v>
      </c>
      <c r="N61" s="394">
        <v>0</v>
      </c>
      <c r="O61" s="394">
        <v>0</v>
      </c>
      <c r="P61" s="394">
        <v>0</v>
      </c>
      <c r="Q61" s="394">
        <v>0</v>
      </c>
      <c r="R61" s="394">
        <v>0</v>
      </c>
      <c r="S61" s="394">
        <v>0</v>
      </c>
      <c r="T61" s="394">
        <v>0</v>
      </c>
    </row>
    <row r="62" spans="1:20" s="357" customFormat="1" ht="15.75" thickBot="1">
      <c r="A62" s="618"/>
      <c r="B62" s="398" t="s">
        <v>534</v>
      </c>
      <c r="C62" s="399">
        <v>0</v>
      </c>
      <c r="D62" s="399">
        <v>0</v>
      </c>
      <c r="E62" s="399">
        <v>0</v>
      </c>
      <c r="F62" s="400">
        <v>0</v>
      </c>
      <c r="G62" s="400">
        <v>0</v>
      </c>
      <c r="H62" s="400">
        <v>0</v>
      </c>
      <c r="I62" s="400">
        <v>0</v>
      </c>
      <c r="J62" s="400">
        <v>0</v>
      </c>
      <c r="K62" s="400">
        <v>0</v>
      </c>
      <c r="L62" s="394">
        <v>0</v>
      </c>
      <c r="M62" s="394">
        <v>0</v>
      </c>
      <c r="N62" s="394">
        <v>0</v>
      </c>
      <c r="O62" s="394">
        <v>0</v>
      </c>
      <c r="P62" s="394">
        <v>0</v>
      </c>
      <c r="Q62" s="394">
        <v>0</v>
      </c>
      <c r="R62" s="394">
        <v>0</v>
      </c>
      <c r="S62" s="394">
        <v>0</v>
      </c>
      <c r="T62" s="394">
        <v>0</v>
      </c>
    </row>
    <row r="63" spans="1:20" s="351" customFormat="1" ht="33.75" thickBot="1">
      <c r="A63" s="348">
        <v>42</v>
      </c>
      <c r="B63" s="401" t="s">
        <v>546</v>
      </c>
      <c r="C63" s="402">
        <f aca="true" t="shared" si="4" ref="C63:T63">C51/C15</f>
        <v>0.5080187665628011</v>
      </c>
      <c r="D63" s="402">
        <f t="shared" si="4"/>
        <v>0.5141704164022286</v>
      </c>
      <c r="E63" s="402">
        <f t="shared" si="4"/>
        <v>0.4970162292724908</v>
      </c>
      <c r="F63" s="402">
        <f t="shared" si="4"/>
        <v>0.46576852332162716</v>
      </c>
      <c r="G63" s="402">
        <f t="shared" si="4"/>
        <v>0.41726983110128935</v>
      </c>
      <c r="H63" s="402">
        <f t="shared" si="4"/>
        <v>0.4110445665535728</v>
      </c>
      <c r="I63" s="402">
        <f t="shared" si="4"/>
        <v>0.3988380282018636</v>
      </c>
      <c r="J63" s="402">
        <f t="shared" si="4"/>
        <v>0.38804465116024406</v>
      </c>
      <c r="K63" s="402">
        <f t="shared" si="4"/>
        <v>0.34369342120407564</v>
      </c>
      <c r="L63" s="402">
        <f t="shared" si="4"/>
        <v>0.29951496184508064</v>
      </c>
      <c r="M63" s="402">
        <f t="shared" si="4"/>
        <v>0.2582025526791177</v>
      </c>
      <c r="N63" s="402">
        <f t="shared" si="4"/>
        <v>0.21804578590520143</v>
      </c>
      <c r="O63" s="402">
        <f t="shared" si="4"/>
        <v>0.17901952939422996</v>
      </c>
      <c r="P63" s="402">
        <f t="shared" si="4"/>
        <v>0.1410991363620028</v>
      </c>
      <c r="Q63" s="402">
        <f t="shared" si="4"/>
        <v>0.10426044468774531</v>
      </c>
      <c r="R63" s="402">
        <f t="shared" si="4"/>
        <v>0.0684797661122173</v>
      </c>
      <c r="S63" s="402">
        <f t="shared" si="4"/>
        <v>0.03373387476798893</v>
      </c>
      <c r="T63" s="402">
        <f t="shared" si="4"/>
        <v>0</v>
      </c>
    </row>
    <row r="64" spans="1:20" s="351" customFormat="1" ht="33.75" thickBot="1">
      <c r="A64" s="348">
        <v>43</v>
      </c>
      <c r="B64" s="401" t="s">
        <v>547</v>
      </c>
      <c r="C64" s="402">
        <f aca="true" t="shared" si="5" ref="C64:T64">C51/C15</f>
        <v>0.5080187665628011</v>
      </c>
      <c r="D64" s="402">
        <f t="shared" si="5"/>
        <v>0.5141704164022286</v>
      </c>
      <c r="E64" s="402">
        <f t="shared" si="5"/>
        <v>0.4970162292724908</v>
      </c>
      <c r="F64" s="402">
        <f t="shared" si="5"/>
        <v>0.46576852332162716</v>
      </c>
      <c r="G64" s="402">
        <f t="shared" si="5"/>
        <v>0.41726983110128935</v>
      </c>
      <c r="H64" s="402">
        <f t="shared" si="5"/>
        <v>0.4110445665535728</v>
      </c>
      <c r="I64" s="402">
        <f t="shared" si="5"/>
        <v>0.3988380282018636</v>
      </c>
      <c r="J64" s="402">
        <f t="shared" si="5"/>
        <v>0.38804465116024406</v>
      </c>
      <c r="K64" s="402">
        <f t="shared" si="5"/>
        <v>0.34369342120407564</v>
      </c>
      <c r="L64" s="402">
        <f t="shared" si="5"/>
        <v>0.29951496184508064</v>
      </c>
      <c r="M64" s="402">
        <f t="shared" si="5"/>
        <v>0.2582025526791177</v>
      </c>
      <c r="N64" s="402">
        <f t="shared" si="5"/>
        <v>0.21804578590520143</v>
      </c>
      <c r="O64" s="402">
        <f t="shared" si="5"/>
        <v>0.17901952939422996</v>
      </c>
      <c r="P64" s="402">
        <f t="shared" si="5"/>
        <v>0.1410991363620028</v>
      </c>
      <c r="Q64" s="402">
        <f t="shared" si="5"/>
        <v>0.10426044468774531</v>
      </c>
      <c r="R64" s="402">
        <f t="shared" si="5"/>
        <v>0.0684797661122173</v>
      </c>
      <c r="S64" s="402">
        <f t="shared" si="5"/>
        <v>0.03373387476798893</v>
      </c>
      <c r="T64" s="402">
        <f t="shared" si="5"/>
        <v>0</v>
      </c>
    </row>
    <row r="65" spans="1:22" s="351" customFormat="1" ht="33.75" thickBot="1">
      <c r="A65" s="348">
        <v>44</v>
      </c>
      <c r="B65" s="401" t="s">
        <v>535</v>
      </c>
      <c r="C65" s="350">
        <f>SUM(C66:C68)</f>
        <v>4639976</v>
      </c>
      <c r="D65" s="350">
        <f>SUM(D66:D68)</f>
        <v>2664801</v>
      </c>
      <c r="E65" s="350">
        <f>SUM(E66:E68)</f>
        <v>3916191</v>
      </c>
      <c r="F65" s="350">
        <f aca="true" t="shared" si="6" ref="F65:T65">SUM(F66:F69)</f>
        <v>14416593</v>
      </c>
      <c r="G65" s="350">
        <f t="shared" si="6"/>
        <v>1744186</v>
      </c>
      <c r="H65" s="350">
        <f t="shared" si="6"/>
        <v>1698602</v>
      </c>
      <c r="I65" s="350">
        <f t="shared" si="6"/>
        <v>1992867</v>
      </c>
      <c r="J65" s="350">
        <f t="shared" si="6"/>
        <v>1878893</v>
      </c>
      <c r="K65" s="350">
        <f t="shared" si="6"/>
        <v>3549363</v>
      </c>
      <c r="L65" s="350">
        <f t="shared" si="6"/>
        <v>3190668</v>
      </c>
      <c r="M65" s="350">
        <f t="shared" si="6"/>
        <v>3112279</v>
      </c>
      <c r="N65" s="350">
        <f t="shared" si="6"/>
        <v>3033747</v>
      </c>
      <c r="O65" s="350">
        <f t="shared" si="6"/>
        <v>2956551</v>
      </c>
      <c r="P65" s="350">
        <f t="shared" si="6"/>
        <v>2876362</v>
      </c>
      <c r="Q65" s="350">
        <f t="shared" si="6"/>
        <v>2797501</v>
      </c>
      <c r="R65" s="350">
        <f t="shared" si="6"/>
        <v>2718641</v>
      </c>
      <c r="S65" s="350">
        <f t="shared" si="6"/>
        <v>2640259</v>
      </c>
      <c r="T65" s="350">
        <f t="shared" si="6"/>
        <v>2560929</v>
      </c>
      <c r="V65" s="403"/>
    </row>
    <row r="66" spans="1:20" s="351" customFormat="1" ht="16.5">
      <c r="A66" s="352">
        <v>45</v>
      </c>
      <c r="B66" s="404" t="s">
        <v>536</v>
      </c>
      <c r="C66" s="405">
        <v>4335766</v>
      </c>
      <c r="D66" s="405">
        <v>1903760</v>
      </c>
      <c r="E66" s="405">
        <v>3082994</v>
      </c>
      <c r="F66" s="406">
        <v>12638172</v>
      </c>
      <c r="G66" s="406">
        <v>0</v>
      </c>
      <c r="H66" s="406">
        <v>0</v>
      </c>
      <c r="I66" s="406">
        <v>0</v>
      </c>
      <c r="J66" s="406">
        <v>0</v>
      </c>
      <c r="K66" s="406">
        <v>0</v>
      </c>
      <c r="L66" s="407">
        <v>0</v>
      </c>
      <c r="M66" s="407">
        <v>0</v>
      </c>
      <c r="N66" s="407">
        <v>0</v>
      </c>
      <c r="O66" s="407">
        <v>0</v>
      </c>
      <c r="P66" s="407">
        <v>0</v>
      </c>
      <c r="Q66" s="407">
        <v>0</v>
      </c>
      <c r="R66" s="407">
        <v>0</v>
      </c>
      <c r="S66" s="407">
        <v>0</v>
      </c>
      <c r="T66" s="407">
        <v>0</v>
      </c>
    </row>
    <row r="67" spans="1:20" s="351" customFormat="1" ht="16.5">
      <c r="A67" s="352">
        <v>46</v>
      </c>
      <c r="B67" s="404" t="s">
        <v>537</v>
      </c>
      <c r="C67" s="405">
        <v>304210</v>
      </c>
      <c r="D67" s="405">
        <v>761041</v>
      </c>
      <c r="E67" s="405">
        <v>833197</v>
      </c>
      <c r="F67" s="406">
        <v>808446</v>
      </c>
      <c r="G67" s="406">
        <v>360591</v>
      </c>
      <c r="H67" s="406">
        <v>309270</v>
      </c>
      <c r="I67" s="406">
        <v>595617</v>
      </c>
      <c r="J67" s="406">
        <v>476833</v>
      </c>
      <c r="K67" s="406">
        <v>278022</v>
      </c>
      <c r="L67" s="407">
        <v>0</v>
      </c>
      <c r="M67" s="407">
        <v>0</v>
      </c>
      <c r="N67" s="407">
        <v>0</v>
      </c>
      <c r="O67" s="407">
        <v>0</v>
      </c>
      <c r="P67" s="407">
        <v>0</v>
      </c>
      <c r="Q67" s="407">
        <v>0</v>
      </c>
      <c r="R67" s="407">
        <v>0</v>
      </c>
      <c r="S67" s="407">
        <v>0</v>
      </c>
      <c r="T67" s="407">
        <v>0</v>
      </c>
    </row>
    <row r="68" spans="1:20" s="351" customFormat="1" ht="31.5">
      <c r="A68" s="352">
        <v>47</v>
      </c>
      <c r="B68" s="408" t="s">
        <v>538</v>
      </c>
      <c r="C68" s="405">
        <v>0</v>
      </c>
      <c r="D68" s="405">
        <v>0</v>
      </c>
      <c r="E68" s="405">
        <v>0</v>
      </c>
      <c r="F68" s="490">
        <v>510310</v>
      </c>
      <c r="G68" s="406">
        <v>518632</v>
      </c>
      <c r="H68" s="406">
        <v>526732</v>
      </c>
      <c r="I68" s="406">
        <v>534650</v>
      </c>
      <c r="J68" s="406">
        <v>539460</v>
      </c>
      <c r="K68" s="406">
        <v>550154</v>
      </c>
      <c r="L68" s="407">
        <v>557724</v>
      </c>
      <c r="M68" s="407">
        <v>565310</v>
      </c>
      <c r="N68" s="407">
        <v>572848</v>
      </c>
      <c r="O68" s="407">
        <v>580396</v>
      </c>
      <c r="P68" s="407">
        <v>587889</v>
      </c>
      <c r="Q68" s="407">
        <v>595383</v>
      </c>
      <c r="R68" s="407">
        <v>602973</v>
      </c>
      <c r="S68" s="407">
        <v>610661</v>
      </c>
      <c r="T68" s="407">
        <v>618446</v>
      </c>
    </row>
    <row r="69" spans="1:20" s="351" customFormat="1" ht="31.5">
      <c r="A69" s="352">
        <v>48</v>
      </c>
      <c r="B69" s="409" t="s">
        <v>539</v>
      </c>
      <c r="C69" s="410">
        <v>0</v>
      </c>
      <c r="D69" s="410">
        <v>0</v>
      </c>
      <c r="E69" s="410">
        <v>0</v>
      </c>
      <c r="F69" s="411">
        <v>459665</v>
      </c>
      <c r="G69" s="411">
        <v>864963</v>
      </c>
      <c r="H69" s="411">
        <v>862600</v>
      </c>
      <c r="I69" s="411">
        <v>862600</v>
      </c>
      <c r="J69" s="411">
        <v>862600</v>
      </c>
      <c r="K69" s="411">
        <v>2721187</v>
      </c>
      <c r="L69" s="412">
        <v>2632944</v>
      </c>
      <c r="M69" s="412">
        <v>2546969</v>
      </c>
      <c r="N69" s="412">
        <v>2460899</v>
      </c>
      <c r="O69" s="412">
        <v>2376155</v>
      </c>
      <c r="P69" s="412">
        <v>2288473</v>
      </c>
      <c r="Q69" s="412">
        <v>2202118</v>
      </c>
      <c r="R69" s="412">
        <v>2115668</v>
      </c>
      <c r="S69" s="412">
        <v>2029598</v>
      </c>
      <c r="T69" s="412">
        <v>1942483</v>
      </c>
    </row>
    <row r="70" spans="1:20" s="351" customFormat="1" ht="52.5" customHeight="1">
      <c r="A70" s="613">
        <v>49</v>
      </c>
      <c r="B70" s="408" t="s">
        <v>548</v>
      </c>
      <c r="C70" s="405">
        <v>0</v>
      </c>
      <c r="D70" s="405">
        <v>0</v>
      </c>
      <c r="E70" s="405">
        <v>0</v>
      </c>
      <c r="F70" s="406">
        <v>0</v>
      </c>
      <c r="G70" s="406">
        <v>0</v>
      </c>
      <c r="H70" s="406">
        <v>0</v>
      </c>
      <c r="I70" s="406">
        <v>0</v>
      </c>
      <c r="J70" s="406">
        <v>0</v>
      </c>
      <c r="K70" s="406">
        <v>0</v>
      </c>
      <c r="L70" s="407">
        <v>0</v>
      </c>
      <c r="M70" s="407">
        <v>0</v>
      </c>
      <c r="N70" s="407">
        <v>0</v>
      </c>
      <c r="O70" s="407">
        <v>0</v>
      </c>
      <c r="P70" s="407">
        <v>0</v>
      </c>
      <c r="Q70" s="407">
        <v>0</v>
      </c>
      <c r="R70" s="407">
        <v>0</v>
      </c>
      <c r="S70" s="407">
        <v>0</v>
      </c>
      <c r="T70" s="407">
        <v>0</v>
      </c>
    </row>
    <row r="71" spans="1:20" s="351" customFormat="1" ht="16.5">
      <c r="A71" s="613"/>
      <c r="B71" s="413" t="s">
        <v>540</v>
      </c>
      <c r="C71" s="405">
        <v>0</v>
      </c>
      <c r="D71" s="405">
        <v>0</v>
      </c>
      <c r="E71" s="405">
        <v>0</v>
      </c>
      <c r="F71" s="406">
        <v>0</v>
      </c>
      <c r="G71" s="406">
        <v>0</v>
      </c>
      <c r="H71" s="406">
        <v>0</v>
      </c>
      <c r="I71" s="406">
        <v>0</v>
      </c>
      <c r="J71" s="406">
        <v>0</v>
      </c>
      <c r="K71" s="406">
        <v>0</v>
      </c>
      <c r="L71" s="407">
        <v>0</v>
      </c>
      <c r="M71" s="407">
        <v>0</v>
      </c>
      <c r="N71" s="407">
        <v>0</v>
      </c>
      <c r="O71" s="407">
        <v>0</v>
      </c>
      <c r="P71" s="407">
        <v>0</v>
      </c>
      <c r="Q71" s="407">
        <v>0</v>
      </c>
      <c r="R71" s="407">
        <v>0</v>
      </c>
      <c r="S71" s="407">
        <v>0</v>
      </c>
      <c r="T71" s="407">
        <v>0</v>
      </c>
    </row>
    <row r="72" spans="1:20" s="351" customFormat="1" ht="16.5">
      <c r="A72" s="613"/>
      <c r="B72" s="413" t="s">
        <v>541</v>
      </c>
      <c r="C72" s="405">
        <v>0</v>
      </c>
      <c r="D72" s="405">
        <v>0</v>
      </c>
      <c r="E72" s="405">
        <v>0</v>
      </c>
      <c r="F72" s="406">
        <v>0</v>
      </c>
      <c r="G72" s="406">
        <v>0</v>
      </c>
      <c r="H72" s="406">
        <v>0</v>
      </c>
      <c r="I72" s="406">
        <v>0</v>
      </c>
      <c r="J72" s="406">
        <v>0</v>
      </c>
      <c r="K72" s="406">
        <v>0</v>
      </c>
      <c r="L72" s="407">
        <v>0</v>
      </c>
      <c r="M72" s="407">
        <v>0</v>
      </c>
      <c r="N72" s="407">
        <v>0</v>
      </c>
      <c r="O72" s="407">
        <v>0</v>
      </c>
      <c r="P72" s="407">
        <v>0</v>
      </c>
      <c r="Q72" s="407">
        <v>0</v>
      </c>
      <c r="R72" s="407">
        <v>0</v>
      </c>
      <c r="S72" s="407">
        <v>0</v>
      </c>
      <c r="T72" s="407">
        <v>0</v>
      </c>
    </row>
    <row r="73" spans="1:20" s="351" customFormat="1" ht="16.5">
      <c r="A73" s="614"/>
      <c r="B73" s="414" t="s">
        <v>542</v>
      </c>
      <c r="C73" s="410">
        <v>0</v>
      </c>
      <c r="D73" s="410">
        <v>0</v>
      </c>
      <c r="E73" s="410">
        <v>0</v>
      </c>
      <c r="F73" s="411">
        <v>0</v>
      </c>
      <c r="G73" s="411">
        <v>0</v>
      </c>
      <c r="H73" s="411">
        <v>0</v>
      </c>
      <c r="I73" s="411">
        <v>0</v>
      </c>
      <c r="J73" s="411">
        <v>0</v>
      </c>
      <c r="K73" s="411">
        <v>0</v>
      </c>
      <c r="L73" s="412">
        <v>0</v>
      </c>
      <c r="M73" s="412">
        <v>0</v>
      </c>
      <c r="N73" s="412">
        <v>0</v>
      </c>
      <c r="O73" s="412">
        <v>0</v>
      </c>
      <c r="P73" s="412">
        <v>0</v>
      </c>
      <c r="Q73" s="412">
        <v>0</v>
      </c>
      <c r="R73" s="412">
        <v>0</v>
      </c>
      <c r="S73" s="412">
        <v>0</v>
      </c>
      <c r="T73" s="412">
        <v>0</v>
      </c>
    </row>
    <row r="74" spans="1:20" s="351" customFormat="1" ht="17.25" thickBot="1">
      <c r="A74" s="614"/>
      <c r="B74" s="414" t="s">
        <v>667</v>
      </c>
      <c r="C74" s="410">
        <v>0</v>
      </c>
      <c r="D74" s="410">
        <v>0</v>
      </c>
      <c r="E74" s="410">
        <v>0</v>
      </c>
      <c r="F74" s="411">
        <v>0</v>
      </c>
      <c r="G74" s="411">
        <v>0</v>
      </c>
      <c r="H74" s="411">
        <v>0</v>
      </c>
      <c r="I74" s="411">
        <v>0</v>
      </c>
      <c r="J74" s="411">
        <v>0</v>
      </c>
      <c r="K74" s="411">
        <v>0</v>
      </c>
      <c r="L74" s="412">
        <v>0</v>
      </c>
      <c r="M74" s="412">
        <v>0</v>
      </c>
      <c r="N74" s="412">
        <v>0</v>
      </c>
      <c r="O74" s="412">
        <v>0</v>
      </c>
      <c r="P74" s="412">
        <v>0</v>
      </c>
      <c r="Q74" s="412">
        <v>0</v>
      </c>
      <c r="R74" s="412">
        <v>0</v>
      </c>
      <c r="S74" s="412">
        <v>0</v>
      </c>
      <c r="T74" s="412">
        <v>0</v>
      </c>
    </row>
    <row r="75" spans="1:20" s="351" customFormat="1" ht="33.75" thickBot="1">
      <c r="A75" s="348">
        <v>50</v>
      </c>
      <c r="B75" s="401" t="s">
        <v>543</v>
      </c>
      <c r="C75" s="415">
        <f aca="true" t="shared" si="7" ref="C75:T75">C65/C15</f>
        <v>0.14116804198213248</v>
      </c>
      <c r="D75" s="415">
        <f t="shared" si="7"/>
        <v>0.06676480615125915</v>
      </c>
      <c r="E75" s="415">
        <f t="shared" si="7"/>
        <v>0.09968156173140086</v>
      </c>
      <c r="F75" s="491">
        <f t="shared" si="7"/>
        <v>0.31991794761727743</v>
      </c>
      <c r="G75" s="491">
        <f t="shared" si="7"/>
        <v>0.03526124380153627</v>
      </c>
      <c r="H75" s="491">
        <f t="shared" si="7"/>
        <v>0.03432630809532865</v>
      </c>
      <c r="I75" s="491">
        <f t="shared" si="7"/>
        <v>0.040242338939542675</v>
      </c>
      <c r="J75" s="491">
        <f t="shared" si="7"/>
        <v>0.03782136758017349</v>
      </c>
      <c r="K75" s="491">
        <f t="shared" si="7"/>
        <v>0.07133875512076969</v>
      </c>
      <c r="L75" s="491">
        <f t="shared" si="7"/>
        <v>0.06287189501844209</v>
      </c>
      <c r="M75" s="491">
        <f t="shared" si="7"/>
        <v>0.060420931011249006</v>
      </c>
      <c r="N75" s="491">
        <f t="shared" si="7"/>
        <v>0.058025942881802385</v>
      </c>
      <c r="O75" s="491">
        <f t="shared" si="7"/>
        <v>0.055713723015793686</v>
      </c>
      <c r="P75" s="491">
        <f t="shared" si="7"/>
        <v>0.05340160448216883</v>
      </c>
      <c r="Q75" s="491">
        <f t="shared" si="7"/>
        <v>0.05116994706568635</v>
      </c>
      <c r="R75" s="491">
        <f t="shared" si="7"/>
        <v>0.048992605216601204</v>
      </c>
      <c r="S75" s="491">
        <f t="shared" si="7"/>
        <v>0.0468769297163451</v>
      </c>
      <c r="T75" s="491">
        <f t="shared" si="7"/>
        <v>0.044796503835444194</v>
      </c>
    </row>
    <row r="76" spans="1:20" s="351" customFormat="1" ht="33.75" thickBot="1">
      <c r="A76" s="348">
        <v>51</v>
      </c>
      <c r="B76" s="401" t="s">
        <v>549</v>
      </c>
      <c r="C76" s="415">
        <f aca="true" t="shared" si="8" ref="C76:T76">C65/C15</f>
        <v>0.14116804198213248</v>
      </c>
      <c r="D76" s="415">
        <f t="shared" si="8"/>
        <v>0.06676480615125915</v>
      </c>
      <c r="E76" s="415">
        <f t="shared" si="8"/>
        <v>0.09968156173140086</v>
      </c>
      <c r="F76" s="491">
        <f t="shared" si="8"/>
        <v>0.31991794761727743</v>
      </c>
      <c r="G76" s="491">
        <f t="shared" si="8"/>
        <v>0.03526124380153627</v>
      </c>
      <c r="H76" s="491">
        <f t="shared" si="8"/>
        <v>0.03432630809532865</v>
      </c>
      <c r="I76" s="491">
        <f t="shared" si="8"/>
        <v>0.040242338939542675</v>
      </c>
      <c r="J76" s="491">
        <f t="shared" si="8"/>
        <v>0.03782136758017349</v>
      </c>
      <c r="K76" s="491">
        <f t="shared" si="8"/>
        <v>0.07133875512076969</v>
      </c>
      <c r="L76" s="491">
        <f t="shared" si="8"/>
        <v>0.06287189501844209</v>
      </c>
      <c r="M76" s="491">
        <f t="shared" si="8"/>
        <v>0.060420931011249006</v>
      </c>
      <c r="N76" s="491">
        <f t="shared" si="8"/>
        <v>0.058025942881802385</v>
      </c>
      <c r="O76" s="491">
        <f t="shared" si="8"/>
        <v>0.055713723015793686</v>
      </c>
      <c r="P76" s="491">
        <f t="shared" si="8"/>
        <v>0.05340160448216883</v>
      </c>
      <c r="Q76" s="491">
        <f t="shared" si="8"/>
        <v>0.05116994706568635</v>
      </c>
      <c r="R76" s="491">
        <f t="shared" si="8"/>
        <v>0.048992605216601204</v>
      </c>
      <c r="S76" s="491">
        <f t="shared" si="8"/>
        <v>0.0468769297163451</v>
      </c>
      <c r="T76" s="491">
        <f t="shared" si="8"/>
        <v>0.044796503835444194</v>
      </c>
    </row>
    <row r="77" spans="2:3" ht="14.25">
      <c r="B77" s="608" t="s">
        <v>550</v>
      </c>
      <c r="C77" s="608"/>
    </row>
    <row r="78" spans="2:3" ht="14.25">
      <c r="B78" s="608" t="s">
        <v>551</v>
      </c>
      <c r="C78" s="608"/>
    </row>
    <row r="79" spans="2:3" ht="14.25">
      <c r="B79" s="608" t="s">
        <v>552</v>
      </c>
      <c r="C79" s="608"/>
    </row>
    <row r="80" spans="2:3" ht="15" customHeight="1">
      <c r="B80" s="608" t="s">
        <v>553</v>
      </c>
      <c r="C80" s="608"/>
    </row>
    <row r="81" spans="2:13" ht="17.25" customHeight="1">
      <c r="B81" s="608" t="s">
        <v>554</v>
      </c>
      <c r="C81" s="608"/>
      <c r="D81" s="615"/>
      <c r="E81" s="615"/>
      <c r="F81" s="615"/>
      <c r="G81" s="416"/>
      <c r="H81" s="416"/>
      <c r="I81" s="416"/>
      <c r="J81" s="416"/>
      <c r="K81" s="416"/>
      <c r="L81" s="416"/>
      <c r="M81" s="416"/>
    </row>
    <row r="82" spans="5:13" ht="14.25">
      <c r="E82" s="417"/>
      <c r="F82" s="418"/>
      <c r="G82" s="418"/>
      <c r="H82" s="418"/>
      <c r="I82" s="418"/>
      <c r="J82" s="418"/>
      <c r="K82" s="418"/>
      <c r="L82" s="418"/>
      <c r="M82" s="418"/>
    </row>
    <row r="83" spans="2:7" ht="12.75">
      <c r="B83" s="599"/>
      <c r="C83" s="599"/>
      <c r="D83" s="599"/>
      <c r="E83" s="599"/>
      <c r="F83" s="599"/>
      <c r="G83" s="599"/>
    </row>
    <row r="84" ht="12.75">
      <c r="B84" s="419"/>
    </row>
  </sheetData>
  <mergeCells count="19">
    <mergeCell ref="S3:T3"/>
    <mergeCell ref="S5:T5"/>
    <mergeCell ref="A70:A74"/>
    <mergeCell ref="D81:F81"/>
    <mergeCell ref="A11:A13"/>
    <mergeCell ref="A59:A62"/>
    <mergeCell ref="B79:C79"/>
    <mergeCell ref="B80:C80"/>
    <mergeCell ref="B81:C81"/>
    <mergeCell ref="B78:C78"/>
    <mergeCell ref="Q4:T4"/>
    <mergeCell ref="B83:G83"/>
    <mergeCell ref="F11:T11"/>
    <mergeCell ref="F12:T12"/>
    <mergeCell ref="C11:E12"/>
    <mergeCell ref="B77:C77"/>
    <mergeCell ref="A7:T7"/>
    <mergeCell ref="A8:T8"/>
    <mergeCell ref="A9:T9"/>
  </mergeCells>
  <printOptions/>
  <pageMargins left="0.55" right="0.51" top="0.73" bottom="0.49" header="1.88" footer="0.5"/>
  <pageSetup horizontalDpi="300" verticalDpi="300" orientation="landscape" paperSize="9" scale="39" r:id="rId1"/>
  <rowBreaks count="1" manualBreakCount="1">
    <brk id="5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97"/>
  <sheetViews>
    <sheetView view="pageBreakPreview" zoomScaleSheetLayoutView="100" workbookViewId="0" topLeftCell="B1">
      <selection activeCell="B14" sqref="B14"/>
    </sheetView>
  </sheetViews>
  <sheetFormatPr defaultColWidth="9.00390625" defaultRowHeight="12.75"/>
  <cols>
    <col min="1" max="1" width="5.00390625" style="456" customWidth="1"/>
    <col min="2" max="2" width="61.875" style="456" customWidth="1"/>
    <col min="3" max="3" width="15.00390625" style="456" customWidth="1"/>
    <col min="4" max="4" width="11.875" style="456" customWidth="1"/>
    <col min="5" max="16384" width="8.00390625" style="456" customWidth="1"/>
  </cols>
  <sheetData>
    <row r="1" spans="1:4" ht="11.25" customHeight="1">
      <c r="A1" s="452"/>
      <c r="B1" s="453"/>
      <c r="C1" s="454"/>
      <c r="D1" s="455"/>
    </row>
    <row r="2" spans="2:5" ht="12.75">
      <c r="B2" s="457"/>
      <c r="C2" s="544" t="s">
        <v>597</v>
      </c>
      <c r="D2" s="544"/>
      <c r="E2" s="544"/>
    </row>
    <row r="3" spans="2:5" ht="12.75">
      <c r="B3" s="546" t="s">
        <v>704</v>
      </c>
      <c r="C3" s="546"/>
      <c r="D3" s="546"/>
      <c r="E3" s="546"/>
    </row>
    <row r="4" spans="3:5" ht="12.75">
      <c r="C4" s="544" t="s">
        <v>703</v>
      </c>
      <c r="D4" s="544"/>
      <c r="E4" s="544"/>
    </row>
    <row r="7" spans="2:5" ht="12.75">
      <c r="B7" s="542"/>
      <c r="C7" s="542"/>
      <c r="D7" s="542"/>
      <c r="E7" s="542"/>
    </row>
    <row r="8" spans="1:5" ht="12.75">
      <c r="A8" s="543" t="s">
        <v>598</v>
      </c>
      <c r="B8" s="543"/>
      <c r="C8" s="543"/>
      <c r="D8" s="543"/>
      <c r="E8" s="543"/>
    </row>
    <row r="9" spans="1:5" ht="11.25">
      <c r="A9" s="541" t="s">
        <v>599</v>
      </c>
      <c r="B9" s="545"/>
      <c r="C9" s="545"/>
      <c r="D9" s="545"/>
      <c r="E9" s="545"/>
    </row>
    <row r="10" spans="1:5" ht="11.25">
      <c r="A10" s="541" t="s">
        <v>600</v>
      </c>
      <c r="B10" s="541"/>
      <c r="C10" s="541"/>
      <c r="D10" s="541"/>
      <c r="E10" s="541"/>
    </row>
    <row r="11" spans="1:5" ht="12.75">
      <c r="A11" s="458"/>
      <c r="B11" s="458"/>
      <c r="C11" s="458"/>
      <c r="D11" s="458"/>
      <c r="E11" s="458"/>
    </row>
    <row r="12" spans="2:3" ht="11.25">
      <c r="B12" s="459"/>
      <c r="C12" s="459"/>
    </row>
    <row r="13" spans="2:3" ht="11.25">
      <c r="B13" s="459"/>
      <c r="C13" s="459"/>
    </row>
    <row r="14" spans="1:4" ht="42" customHeight="1">
      <c r="A14" s="460" t="s">
        <v>39</v>
      </c>
      <c r="B14" s="461" t="s">
        <v>601</v>
      </c>
      <c r="C14" s="462" t="s">
        <v>705</v>
      </c>
      <c r="D14" s="462" t="s">
        <v>687</v>
      </c>
    </row>
    <row r="15" spans="1:4" ht="9" customHeight="1">
      <c r="A15" s="463">
        <v>1</v>
      </c>
      <c r="B15" s="464">
        <v>2</v>
      </c>
      <c r="C15" s="464">
        <v>3</v>
      </c>
      <c r="D15" s="465">
        <v>4</v>
      </c>
    </row>
    <row r="16" spans="1:4" ht="18" customHeight="1">
      <c r="A16" s="466" t="s">
        <v>9</v>
      </c>
      <c r="B16" s="466" t="s">
        <v>602</v>
      </c>
      <c r="C16" s="467">
        <v>20967801</v>
      </c>
      <c r="D16" s="468">
        <f>C16/C$20</f>
        <v>0.46529550095279076</v>
      </c>
    </row>
    <row r="17" spans="1:4" ht="18" customHeight="1">
      <c r="A17" s="466" t="s">
        <v>10</v>
      </c>
      <c r="B17" s="466" t="s">
        <v>603</v>
      </c>
      <c r="C17" s="467">
        <v>13109940</v>
      </c>
      <c r="D17" s="468">
        <f>C17/C20</f>
        <v>0.2909220714065834</v>
      </c>
    </row>
    <row r="18" spans="1:4" ht="26.25" customHeight="1">
      <c r="A18" s="469" t="s">
        <v>11</v>
      </c>
      <c r="B18" s="470" t="s">
        <v>604</v>
      </c>
      <c r="C18" s="471">
        <v>1653331</v>
      </c>
      <c r="D18" s="472">
        <f>C18/C20</f>
        <v>0.03668899165371602</v>
      </c>
    </row>
    <row r="19" spans="1:4" ht="38.25">
      <c r="A19" s="473" t="s">
        <v>1</v>
      </c>
      <c r="B19" s="474" t="s">
        <v>605</v>
      </c>
      <c r="C19" s="475">
        <v>9332336</v>
      </c>
      <c r="D19" s="476">
        <f>C19/C20</f>
        <v>0.20709343598690982</v>
      </c>
    </row>
    <row r="20" spans="2:4" ht="12.75">
      <c r="B20" s="477" t="s">
        <v>606</v>
      </c>
      <c r="C20" s="478">
        <f>SUM(C16:C19)</f>
        <v>45063408</v>
      </c>
      <c r="D20" s="479">
        <v>1</v>
      </c>
    </row>
    <row r="21" spans="2:3" ht="11.25">
      <c r="B21" s="459"/>
      <c r="C21" s="459"/>
    </row>
    <row r="22" spans="2:3" ht="11.25">
      <c r="B22" s="459"/>
      <c r="C22" s="459"/>
    </row>
    <row r="23" spans="2:3" ht="11.25">
      <c r="B23" s="459"/>
      <c r="C23" s="459"/>
    </row>
    <row r="24" spans="2:3" ht="11.25">
      <c r="B24" s="459"/>
      <c r="C24" s="459"/>
    </row>
    <row r="25" spans="2:3" ht="11.25">
      <c r="B25" s="459"/>
      <c r="C25" s="459"/>
    </row>
    <row r="26" spans="2:3" ht="11.25">
      <c r="B26" s="459"/>
      <c r="C26" s="459"/>
    </row>
    <row r="27" spans="2:3" ht="11.25">
      <c r="B27" s="459"/>
      <c r="C27" s="459"/>
    </row>
    <row r="28" spans="2:3" ht="11.25">
      <c r="B28" s="459"/>
      <c r="C28" s="459"/>
    </row>
    <row r="29" spans="2:3" ht="11.25">
      <c r="B29" s="459"/>
      <c r="C29" s="459"/>
    </row>
    <row r="30" spans="2:3" ht="11.25">
      <c r="B30" s="459"/>
      <c r="C30" s="459"/>
    </row>
    <row r="31" spans="2:3" ht="11.25">
      <c r="B31" s="459"/>
      <c r="C31" s="459"/>
    </row>
    <row r="32" spans="2:3" ht="11.25">
      <c r="B32" s="459"/>
      <c r="C32" s="459"/>
    </row>
    <row r="33" spans="2:3" ht="11.25">
      <c r="B33" s="459"/>
      <c r="C33" s="459"/>
    </row>
    <row r="34" spans="2:3" ht="11.25">
      <c r="B34" s="459"/>
      <c r="C34" s="459"/>
    </row>
    <row r="35" spans="2:3" ht="11.25">
      <c r="B35" s="459"/>
      <c r="C35" s="459"/>
    </row>
    <row r="36" spans="2:3" ht="11.25">
      <c r="B36" s="459"/>
      <c r="C36" s="459"/>
    </row>
    <row r="37" spans="2:3" ht="11.25">
      <c r="B37" s="459"/>
      <c r="C37" s="459"/>
    </row>
    <row r="38" spans="2:3" ht="11.25">
      <c r="B38" s="459"/>
      <c r="C38" s="459"/>
    </row>
    <row r="39" spans="2:3" ht="11.25">
      <c r="B39" s="459"/>
      <c r="C39" s="459"/>
    </row>
    <row r="40" spans="2:3" ht="11.25">
      <c r="B40" s="459"/>
      <c r="C40" s="459"/>
    </row>
    <row r="41" spans="2:3" ht="11.25">
      <c r="B41" s="459"/>
      <c r="C41" s="459"/>
    </row>
    <row r="42" spans="2:3" ht="11.25">
      <c r="B42" s="459"/>
      <c r="C42" s="459"/>
    </row>
    <row r="43" spans="2:3" ht="11.25">
      <c r="B43" s="459"/>
      <c r="C43" s="459"/>
    </row>
    <row r="44" spans="2:3" ht="11.25">
      <c r="B44" s="459"/>
      <c r="C44" s="459"/>
    </row>
    <row r="45" spans="2:3" ht="11.25">
      <c r="B45" s="459"/>
      <c r="C45" s="459"/>
    </row>
    <row r="46" spans="2:3" ht="11.25">
      <c r="B46" s="459"/>
      <c r="C46" s="459"/>
    </row>
    <row r="47" spans="2:3" ht="11.25">
      <c r="B47" s="459"/>
      <c r="C47" s="459"/>
    </row>
    <row r="48" spans="2:3" ht="11.25">
      <c r="B48" s="459"/>
      <c r="C48" s="459"/>
    </row>
    <row r="49" spans="2:3" ht="11.25">
      <c r="B49" s="459"/>
      <c r="C49" s="459"/>
    </row>
    <row r="50" spans="2:3" ht="11.25">
      <c r="B50" s="459"/>
      <c r="C50" s="459"/>
    </row>
    <row r="51" spans="2:3" ht="11.25">
      <c r="B51" s="459"/>
      <c r="C51" s="459"/>
    </row>
    <row r="52" spans="2:3" ht="11.25">
      <c r="B52" s="459"/>
      <c r="C52" s="459"/>
    </row>
    <row r="53" spans="2:3" ht="11.25">
      <c r="B53" s="459"/>
      <c r="C53" s="459"/>
    </row>
    <row r="54" spans="2:3" ht="11.25">
      <c r="B54" s="459"/>
      <c r="C54" s="459"/>
    </row>
    <row r="55" spans="2:3" ht="11.25">
      <c r="B55" s="459"/>
      <c r="C55" s="459"/>
    </row>
    <row r="56" spans="2:3" ht="11.25">
      <c r="B56" s="459"/>
      <c r="C56" s="459"/>
    </row>
    <row r="57" spans="2:3" ht="11.25">
      <c r="B57" s="459"/>
      <c r="C57" s="459"/>
    </row>
    <row r="58" spans="2:3" ht="11.25">
      <c r="B58" s="459"/>
      <c r="C58" s="459"/>
    </row>
    <row r="59" spans="2:3" ht="11.25">
      <c r="B59" s="459"/>
      <c r="C59" s="459"/>
    </row>
    <row r="60" spans="2:3" ht="11.25">
      <c r="B60" s="459"/>
      <c r="C60" s="459"/>
    </row>
    <row r="61" spans="2:3" ht="11.25">
      <c r="B61" s="459"/>
      <c r="C61" s="459"/>
    </row>
    <row r="62" spans="2:3" ht="11.25">
      <c r="B62" s="459"/>
      <c r="C62" s="459"/>
    </row>
    <row r="63" spans="2:3" ht="11.25">
      <c r="B63" s="459"/>
      <c r="C63" s="459"/>
    </row>
    <row r="64" spans="2:3" ht="11.25">
      <c r="B64" s="459"/>
      <c r="C64" s="459"/>
    </row>
    <row r="65" spans="2:3" ht="11.25">
      <c r="B65" s="459"/>
      <c r="C65" s="459"/>
    </row>
    <row r="66" spans="2:3" ht="11.25">
      <c r="B66" s="459"/>
      <c r="C66" s="459"/>
    </row>
    <row r="67" spans="2:3" ht="11.25">
      <c r="B67" s="459"/>
      <c r="C67" s="459"/>
    </row>
    <row r="68" spans="2:3" ht="11.25">
      <c r="B68" s="459"/>
      <c r="C68" s="459"/>
    </row>
    <row r="69" spans="2:3" ht="11.25">
      <c r="B69" s="459"/>
      <c r="C69" s="459"/>
    </row>
    <row r="70" spans="2:3" ht="11.25">
      <c r="B70" s="459"/>
      <c r="C70" s="459"/>
    </row>
    <row r="71" spans="2:3" ht="11.25">
      <c r="B71" s="459"/>
      <c r="C71" s="459"/>
    </row>
    <row r="72" spans="2:3" ht="11.25">
      <c r="B72" s="459"/>
      <c r="C72" s="459"/>
    </row>
    <row r="73" spans="2:3" ht="11.25">
      <c r="B73" s="459"/>
      <c r="C73" s="459"/>
    </row>
    <row r="74" spans="2:3" ht="11.25">
      <c r="B74" s="459"/>
      <c r="C74" s="459"/>
    </row>
    <row r="75" spans="2:3" ht="11.25">
      <c r="B75" s="459"/>
      <c r="C75" s="459"/>
    </row>
    <row r="76" spans="2:3" ht="11.25">
      <c r="B76" s="459"/>
      <c r="C76" s="459"/>
    </row>
    <row r="77" spans="2:3" ht="11.25">
      <c r="B77" s="459"/>
      <c r="C77" s="459"/>
    </row>
    <row r="78" spans="2:3" ht="11.25">
      <c r="B78" s="459"/>
      <c r="C78" s="459"/>
    </row>
    <row r="79" spans="2:3" ht="11.25">
      <c r="B79" s="459"/>
      <c r="C79" s="459"/>
    </row>
    <row r="80" spans="2:3" ht="11.25">
      <c r="B80" s="459"/>
      <c r="C80" s="459"/>
    </row>
    <row r="81" spans="2:3" ht="11.25">
      <c r="B81" s="459"/>
      <c r="C81" s="459"/>
    </row>
    <row r="82" spans="2:3" ht="11.25">
      <c r="B82" s="459"/>
      <c r="C82" s="459"/>
    </row>
    <row r="83" spans="2:3" ht="11.25">
      <c r="B83" s="459"/>
      <c r="C83" s="459"/>
    </row>
    <row r="84" spans="2:3" ht="11.25">
      <c r="B84" s="459"/>
      <c r="C84" s="459"/>
    </row>
    <row r="85" spans="2:3" ht="11.25">
      <c r="B85" s="459"/>
      <c r="C85" s="459"/>
    </row>
    <row r="86" spans="2:3" ht="11.25">
      <c r="B86" s="459"/>
      <c r="C86" s="459"/>
    </row>
    <row r="87" spans="2:3" ht="11.25">
      <c r="B87" s="459"/>
      <c r="C87" s="459"/>
    </row>
    <row r="88" spans="2:3" ht="11.25">
      <c r="B88" s="459"/>
      <c r="C88" s="459"/>
    </row>
    <row r="89" spans="2:3" ht="11.25">
      <c r="B89" s="459"/>
      <c r="C89" s="459"/>
    </row>
    <row r="90" spans="2:3" ht="11.25">
      <c r="B90" s="459"/>
      <c r="C90" s="459"/>
    </row>
    <row r="91" spans="2:3" ht="11.25">
      <c r="B91" s="459"/>
      <c r="C91" s="459"/>
    </row>
    <row r="92" spans="2:3" ht="11.25">
      <c r="B92" s="459"/>
      <c r="C92" s="459"/>
    </row>
    <row r="93" spans="2:3" ht="11.25">
      <c r="B93" s="459"/>
      <c r="C93" s="459"/>
    </row>
    <row r="94" spans="2:3" ht="11.25">
      <c r="B94" s="459"/>
      <c r="C94" s="459"/>
    </row>
    <row r="95" spans="2:3" ht="11.25">
      <c r="B95" s="459"/>
      <c r="C95" s="459"/>
    </row>
    <row r="96" spans="2:3" ht="11.25">
      <c r="B96" s="459"/>
      <c r="C96" s="459"/>
    </row>
    <row r="97" spans="2:3" ht="11.25">
      <c r="B97" s="459"/>
      <c r="C97" s="459"/>
    </row>
    <row r="98" spans="2:3" ht="11.25">
      <c r="B98" s="459"/>
      <c r="C98" s="459"/>
    </row>
    <row r="99" spans="2:3" ht="11.25">
      <c r="B99" s="459"/>
      <c r="C99" s="459"/>
    </row>
    <row r="100" spans="2:3" ht="11.25">
      <c r="B100" s="459"/>
      <c r="C100" s="459"/>
    </row>
    <row r="101" spans="2:3" ht="11.25">
      <c r="B101" s="459"/>
      <c r="C101" s="459"/>
    </row>
    <row r="102" spans="2:3" ht="11.25">
      <c r="B102" s="459"/>
      <c r="C102" s="459"/>
    </row>
    <row r="103" spans="2:3" ht="11.25">
      <c r="B103" s="459"/>
      <c r="C103" s="459"/>
    </row>
    <row r="104" spans="2:3" ht="11.25">
      <c r="B104" s="459"/>
      <c r="C104" s="459"/>
    </row>
    <row r="105" spans="2:3" ht="11.25">
      <c r="B105" s="459"/>
      <c r="C105" s="459"/>
    </row>
    <row r="106" spans="2:3" ht="11.25">
      <c r="B106" s="459"/>
      <c r="C106" s="459"/>
    </row>
    <row r="107" spans="2:3" ht="11.25">
      <c r="B107" s="459"/>
      <c r="C107" s="459"/>
    </row>
    <row r="108" spans="2:3" ht="11.25">
      <c r="B108" s="459"/>
      <c r="C108" s="459"/>
    </row>
    <row r="109" spans="2:3" ht="11.25">
      <c r="B109" s="459"/>
      <c r="C109" s="459"/>
    </row>
    <row r="110" spans="2:3" ht="11.25">
      <c r="B110" s="459"/>
      <c r="C110" s="459"/>
    </row>
    <row r="111" spans="2:3" ht="11.25">
      <c r="B111" s="459"/>
      <c r="C111" s="459"/>
    </row>
    <row r="112" spans="2:3" ht="11.25">
      <c r="B112" s="459"/>
      <c r="C112" s="459"/>
    </row>
    <row r="113" spans="2:3" ht="11.25">
      <c r="B113" s="459"/>
      <c r="C113" s="459"/>
    </row>
    <row r="114" spans="2:3" ht="11.25">
      <c r="B114" s="459"/>
      <c r="C114" s="459"/>
    </row>
    <row r="115" spans="2:3" ht="11.25">
      <c r="B115" s="459"/>
      <c r="C115" s="459"/>
    </row>
    <row r="116" spans="2:3" ht="11.25">
      <c r="B116" s="459"/>
      <c r="C116" s="459"/>
    </row>
    <row r="117" spans="2:3" ht="11.25">
      <c r="B117" s="459"/>
      <c r="C117" s="459"/>
    </row>
    <row r="118" spans="2:3" ht="11.25">
      <c r="B118" s="459"/>
      <c r="C118" s="459"/>
    </row>
    <row r="119" spans="2:3" ht="11.25">
      <c r="B119" s="459"/>
      <c r="C119" s="459"/>
    </row>
    <row r="120" spans="2:3" ht="11.25">
      <c r="B120" s="459"/>
      <c r="C120" s="459"/>
    </row>
    <row r="121" spans="2:3" ht="11.25">
      <c r="B121" s="459"/>
      <c r="C121" s="459"/>
    </row>
    <row r="122" spans="2:3" ht="11.25">
      <c r="B122" s="459"/>
      <c r="C122" s="459"/>
    </row>
    <row r="123" spans="2:3" ht="11.25">
      <c r="B123" s="459"/>
      <c r="C123" s="459"/>
    </row>
    <row r="124" spans="2:3" ht="11.25">
      <c r="B124" s="459"/>
      <c r="C124" s="459"/>
    </row>
    <row r="125" spans="2:3" ht="11.25">
      <c r="B125" s="459"/>
      <c r="C125" s="459"/>
    </row>
    <row r="126" spans="2:3" ht="11.25">
      <c r="B126" s="459"/>
      <c r="C126" s="459"/>
    </row>
    <row r="127" spans="2:3" ht="11.25">
      <c r="B127" s="459"/>
      <c r="C127" s="459"/>
    </row>
    <row r="128" spans="2:3" ht="11.25">
      <c r="B128" s="459"/>
      <c r="C128" s="459"/>
    </row>
    <row r="129" spans="2:3" ht="11.25">
      <c r="B129" s="459"/>
      <c r="C129" s="459"/>
    </row>
    <row r="130" spans="2:3" ht="11.25">
      <c r="B130" s="459"/>
      <c r="C130" s="459"/>
    </row>
    <row r="131" spans="2:3" ht="11.25">
      <c r="B131" s="459"/>
      <c r="C131" s="459"/>
    </row>
    <row r="132" spans="2:3" ht="11.25">
      <c r="B132" s="459"/>
      <c r="C132" s="459"/>
    </row>
    <row r="133" spans="2:3" ht="11.25">
      <c r="B133" s="459"/>
      <c r="C133" s="459"/>
    </row>
    <row r="134" spans="2:3" ht="11.25">
      <c r="B134" s="459"/>
      <c r="C134" s="459"/>
    </row>
    <row r="135" spans="2:3" ht="11.25">
      <c r="B135" s="459"/>
      <c r="C135" s="459"/>
    </row>
    <row r="136" spans="2:3" ht="11.25">
      <c r="B136" s="459"/>
      <c r="C136" s="459"/>
    </row>
    <row r="137" spans="2:3" ht="11.25">
      <c r="B137" s="459"/>
      <c r="C137" s="459"/>
    </row>
    <row r="138" spans="2:3" ht="11.25">
      <c r="B138" s="459"/>
      <c r="C138" s="459"/>
    </row>
    <row r="139" spans="2:3" ht="11.25">
      <c r="B139" s="459"/>
      <c r="C139" s="459"/>
    </row>
    <row r="140" spans="2:3" ht="11.25">
      <c r="B140" s="459"/>
      <c r="C140" s="459"/>
    </row>
    <row r="141" spans="2:3" ht="11.25">
      <c r="B141" s="459"/>
      <c r="C141" s="459"/>
    </row>
    <row r="142" spans="2:3" ht="11.25">
      <c r="B142" s="459"/>
      <c r="C142" s="459"/>
    </row>
    <row r="143" spans="2:3" ht="11.25">
      <c r="B143" s="459"/>
      <c r="C143" s="459"/>
    </row>
    <row r="144" spans="2:3" ht="11.25">
      <c r="B144" s="459"/>
      <c r="C144" s="459"/>
    </row>
    <row r="145" spans="2:3" ht="11.25">
      <c r="B145" s="459"/>
      <c r="C145" s="459"/>
    </row>
    <row r="146" spans="2:3" ht="11.25">
      <c r="B146" s="459"/>
      <c r="C146" s="459"/>
    </row>
    <row r="147" spans="2:3" ht="11.25">
      <c r="B147" s="459"/>
      <c r="C147" s="459"/>
    </row>
    <row r="148" spans="2:3" ht="11.25">
      <c r="B148" s="459"/>
      <c r="C148" s="459"/>
    </row>
    <row r="149" spans="2:3" ht="11.25">
      <c r="B149" s="459"/>
      <c r="C149" s="459"/>
    </row>
    <row r="150" spans="2:3" ht="11.25">
      <c r="B150" s="459"/>
      <c r="C150" s="459"/>
    </row>
    <row r="151" spans="2:3" ht="11.25">
      <c r="B151" s="459"/>
      <c r="C151" s="459"/>
    </row>
    <row r="152" spans="2:3" ht="11.25">
      <c r="B152" s="459"/>
      <c r="C152" s="459"/>
    </row>
    <row r="153" spans="2:3" ht="11.25">
      <c r="B153" s="459"/>
      <c r="C153" s="459"/>
    </row>
    <row r="154" spans="2:3" ht="11.25">
      <c r="B154" s="459"/>
      <c r="C154" s="459"/>
    </row>
    <row r="155" spans="2:3" ht="11.25">
      <c r="B155" s="459"/>
      <c r="C155" s="459"/>
    </row>
    <row r="156" spans="2:3" ht="11.25">
      <c r="B156" s="459"/>
      <c r="C156" s="459"/>
    </row>
    <row r="157" spans="2:3" ht="11.25">
      <c r="B157" s="459"/>
      <c r="C157" s="459"/>
    </row>
    <row r="158" spans="2:3" ht="11.25">
      <c r="B158" s="459"/>
      <c r="C158" s="459"/>
    </row>
    <row r="159" spans="2:3" ht="11.25">
      <c r="B159" s="459"/>
      <c r="C159" s="459"/>
    </row>
    <row r="160" spans="2:3" ht="11.25">
      <c r="B160" s="459"/>
      <c r="C160" s="459"/>
    </row>
    <row r="161" spans="2:3" ht="11.25">
      <c r="B161" s="459"/>
      <c r="C161" s="459"/>
    </row>
    <row r="162" spans="2:3" ht="11.25">
      <c r="B162" s="459"/>
      <c r="C162" s="459"/>
    </row>
    <row r="163" spans="2:3" ht="11.25">
      <c r="B163" s="459"/>
      <c r="C163" s="459"/>
    </row>
    <row r="164" spans="2:3" ht="11.25">
      <c r="B164" s="459"/>
      <c r="C164" s="459"/>
    </row>
    <row r="165" spans="2:3" ht="11.25">
      <c r="B165" s="459"/>
      <c r="C165" s="459"/>
    </row>
    <row r="166" spans="2:3" ht="11.25">
      <c r="B166" s="459"/>
      <c r="C166" s="459"/>
    </row>
    <row r="167" spans="2:3" ht="11.25">
      <c r="B167" s="459"/>
      <c r="C167" s="459"/>
    </row>
    <row r="168" spans="2:3" ht="11.25">
      <c r="B168" s="459"/>
      <c r="C168" s="459"/>
    </row>
    <row r="169" spans="2:3" ht="11.25">
      <c r="B169" s="459"/>
      <c r="C169" s="459"/>
    </row>
    <row r="170" spans="2:3" ht="11.25">
      <c r="B170" s="459"/>
      <c r="C170" s="459"/>
    </row>
    <row r="171" spans="2:3" ht="11.25">
      <c r="B171" s="459"/>
      <c r="C171" s="459"/>
    </row>
    <row r="172" spans="2:3" ht="11.25">
      <c r="B172" s="459"/>
      <c r="C172" s="459"/>
    </row>
    <row r="173" spans="2:3" ht="11.25">
      <c r="B173" s="459"/>
      <c r="C173" s="459"/>
    </row>
    <row r="174" spans="2:3" ht="11.25">
      <c r="B174" s="459"/>
      <c r="C174" s="459"/>
    </row>
    <row r="175" spans="2:3" ht="11.25">
      <c r="B175" s="459"/>
      <c r="C175" s="459"/>
    </row>
    <row r="176" spans="2:3" ht="11.25">
      <c r="B176" s="459"/>
      <c r="C176" s="459"/>
    </row>
    <row r="177" spans="2:3" ht="11.25">
      <c r="B177" s="459"/>
      <c r="C177" s="459"/>
    </row>
    <row r="178" spans="2:3" ht="11.25">
      <c r="B178" s="459"/>
      <c r="C178" s="459"/>
    </row>
    <row r="179" spans="2:3" ht="11.25">
      <c r="B179" s="459"/>
      <c r="C179" s="459"/>
    </row>
    <row r="180" spans="2:3" ht="11.25">
      <c r="B180" s="459"/>
      <c r="C180" s="459"/>
    </row>
    <row r="181" spans="2:3" ht="11.25">
      <c r="B181" s="459"/>
      <c r="C181" s="459"/>
    </row>
    <row r="182" spans="2:3" ht="11.25">
      <c r="B182" s="459"/>
      <c r="C182" s="459"/>
    </row>
    <row r="183" spans="2:3" ht="11.25">
      <c r="B183" s="459"/>
      <c r="C183" s="459"/>
    </row>
    <row r="184" spans="2:3" ht="11.25">
      <c r="B184" s="459"/>
      <c r="C184" s="459"/>
    </row>
    <row r="185" spans="2:3" ht="11.25">
      <c r="B185" s="459"/>
      <c r="C185" s="459"/>
    </row>
    <row r="186" spans="2:3" ht="11.25">
      <c r="B186" s="459"/>
      <c r="C186" s="459"/>
    </row>
    <row r="187" spans="2:3" ht="11.25">
      <c r="B187" s="459"/>
      <c r="C187" s="459"/>
    </row>
    <row r="188" spans="2:3" ht="11.25">
      <c r="B188" s="459"/>
      <c r="C188" s="459"/>
    </row>
    <row r="189" spans="2:3" ht="11.25">
      <c r="B189" s="459"/>
      <c r="C189" s="459"/>
    </row>
    <row r="190" spans="2:3" ht="11.25">
      <c r="B190" s="459"/>
      <c r="C190" s="459"/>
    </row>
    <row r="191" spans="2:3" ht="11.25">
      <c r="B191" s="459"/>
      <c r="C191" s="459"/>
    </row>
    <row r="192" spans="2:3" ht="11.25">
      <c r="B192" s="459"/>
      <c r="C192" s="459"/>
    </row>
    <row r="193" spans="2:3" ht="11.25">
      <c r="B193" s="459"/>
      <c r="C193" s="459"/>
    </row>
    <row r="194" spans="2:3" ht="11.25">
      <c r="B194" s="459"/>
      <c r="C194" s="459"/>
    </row>
    <row r="195" spans="2:3" ht="11.25">
      <c r="B195" s="459"/>
      <c r="C195" s="459"/>
    </row>
    <row r="196" spans="2:3" ht="11.25">
      <c r="B196" s="459"/>
      <c r="C196" s="459"/>
    </row>
    <row r="197" spans="2:3" ht="11.25">
      <c r="B197" s="459"/>
      <c r="C197" s="459"/>
    </row>
  </sheetData>
  <mergeCells count="7">
    <mergeCell ref="A10:E10"/>
    <mergeCell ref="B7:E7"/>
    <mergeCell ref="A8:E8"/>
    <mergeCell ref="C2:E2"/>
    <mergeCell ref="C4:E4"/>
    <mergeCell ref="A9:E9"/>
    <mergeCell ref="B3:E3"/>
  </mergeCells>
  <printOptions/>
  <pageMargins left="1.32" right="0.3937007874015748" top="0.68" bottom="0.984251968503937" header="0.5118110236220472" footer="0.8661417322834646"/>
  <pageSetup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workbookViewId="0" topLeftCell="C69">
      <selection activeCell="F80" sqref="F80"/>
    </sheetView>
  </sheetViews>
  <sheetFormatPr defaultColWidth="9.00390625" defaultRowHeight="12.75"/>
  <cols>
    <col min="1" max="1" width="5.375" style="1" customWidth="1"/>
    <col min="2" max="2" width="8.75390625" style="1" customWidth="1"/>
    <col min="3" max="3" width="40.875" style="1" customWidth="1"/>
    <col min="4" max="5" width="11.625" style="1" customWidth="1"/>
    <col min="6" max="6" width="11.25390625" style="1" customWidth="1"/>
    <col min="7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550" t="s">
        <v>45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</row>
    <row r="2" spans="1:6" ht="18">
      <c r="A2" s="3"/>
      <c r="B2" s="3"/>
      <c r="C2" s="3"/>
      <c r="D2" s="3"/>
      <c r="E2" s="3"/>
      <c r="F2" s="3"/>
    </row>
    <row r="3" spans="1:11" ht="12.75">
      <c r="A3" s="44"/>
      <c r="B3" s="44"/>
      <c r="C3" s="44"/>
      <c r="D3" s="44"/>
      <c r="E3" s="44"/>
      <c r="G3" s="15"/>
      <c r="H3" s="15"/>
      <c r="I3" s="15"/>
      <c r="J3" s="15"/>
      <c r="K3" s="482" t="s">
        <v>34</v>
      </c>
    </row>
    <row r="4" spans="1:11" s="46" customFormat="1" ht="18.75" customHeight="1">
      <c r="A4" s="551" t="s">
        <v>2</v>
      </c>
      <c r="B4" s="551" t="s">
        <v>3</v>
      </c>
      <c r="C4" s="551" t="s">
        <v>14</v>
      </c>
      <c r="D4" s="551" t="s">
        <v>434</v>
      </c>
      <c r="E4" s="551" t="s">
        <v>49</v>
      </c>
      <c r="F4" s="551"/>
      <c r="G4" s="551"/>
      <c r="H4" s="552"/>
      <c r="I4" s="552"/>
      <c r="J4" s="552"/>
      <c r="K4" s="551"/>
    </row>
    <row r="5" spans="1:11" s="46" customFormat="1" ht="20.25" customHeight="1">
      <c r="A5" s="551"/>
      <c r="B5" s="551"/>
      <c r="C5" s="551"/>
      <c r="D5" s="551"/>
      <c r="E5" s="551" t="s">
        <v>23</v>
      </c>
      <c r="F5" s="266" t="s">
        <v>5</v>
      </c>
      <c r="G5" s="267"/>
      <c r="H5" s="268"/>
      <c r="I5" s="269"/>
      <c r="J5" s="270"/>
      <c r="K5" s="553" t="s">
        <v>26</v>
      </c>
    </row>
    <row r="6" spans="1:11" s="46" customFormat="1" ht="63.75">
      <c r="A6" s="551"/>
      <c r="B6" s="551"/>
      <c r="C6" s="551"/>
      <c r="D6" s="551"/>
      <c r="E6" s="551"/>
      <c r="F6" s="186" t="s">
        <v>53</v>
      </c>
      <c r="G6" s="271" t="s">
        <v>74</v>
      </c>
      <c r="H6" s="272" t="s">
        <v>50</v>
      </c>
      <c r="I6" s="272" t="s">
        <v>66</v>
      </c>
      <c r="J6" s="273" t="s">
        <v>52</v>
      </c>
      <c r="K6" s="553"/>
    </row>
    <row r="7" spans="1:11" s="46" customFormat="1" ht="6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  <c r="H7" s="47">
        <v>8</v>
      </c>
      <c r="I7" s="47">
        <v>9</v>
      </c>
      <c r="J7" s="47">
        <v>10</v>
      </c>
      <c r="K7" s="47">
        <v>11</v>
      </c>
    </row>
    <row r="8" spans="1:11" s="46" customFormat="1" ht="12.75">
      <c r="A8" s="275" t="s">
        <v>255</v>
      </c>
      <c r="B8" s="276"/>
      <c r="C8" s="277" t="s">
        <v>257</v>
      </c>
      <c r="D8" s="278">
        <f>SUM(D9:D11)</f>
        <v>24900</v>
      </c>
      <c r="E8" s="278">
        <f>SUM(E9:E11)</f>
        <v>24900</v>
      </c>
      <c r="F8" s="277">
        <v>0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</row>
    <row r="9" spans="1:11" s="46" customFormat="1" ht="12.75">
      <c r="A9" s="48"/>
      <c r="B9" s="87" t="s">
        <v>256</v>
      </c>
      <c r="C9" s="48" t="s">
        <v>258</v>
      </c>
      <c r="D9" s="85">
        <v>500</v>
      </c>
      <c r="E9" s="85">
        <v>500</v>
      </c>
      <c r="F9" s="85"/>
      <c r="G9" s="85"/>
      <c r="H9" s="85"/>
      <c r="I9" s="85"/>
      <c r="J9" s="85"/>
      <c r="K9" s="85"/>
    </row>
    <row r="10" spans="1:11" s="46" customFormat="1" ht="12.75">
      <c r="A10" s="48"/>
      <c r="B10" s="87" t="s">
        <v>259</v>
      </c>
      <c r="C10" s="48" t="s">
        <v>260</v>
      </c>
      <c r="D10" s="85">
        <v>21400</v>
      </c>
      <c r="E10" s="85">
        <v>21400</v>
      </c>
      <c r="F10" s="85"/>
      <c r="G10" s="85"/>
      <c r="H10" s="85"/>
      <c r="I10" s="85"/>
      <c r="J10" s="85"/>
      <c r="K10" s="85"/>
    </row>
    <row r="11" spans="1:11" s="46" customFormat="1" ht="12.75">
      <c r="A11" s="48"/>
      <c r="B11" s="87" t="s">
        <v>261</v>
      </c>
      <c r="C11" s="48" t="s">
        <v>94</v>
      </c>
      <c r="D11" s="85">
        <v>3000</v>
      </c>
      <c r="E11" s="85">
        <v>3000</v>
      </c>
      <c r="F11" s="85"/>
      <c r="G11" s="85"/>
      <c r="H11" s="85"/>
      <c r="I11" s="85"/>
      <c r="J11" s="85"/>
      <c r="K11" s="85"/>
    </row>
    <row r="12" spans="1:11" s="46" customFormat="1" ht="12.75">
      <c r="A12" s="48"/>
      <c r="B12" s="87"/>
      <c r="C12" s="48"/>
      <c r="D12" s="85"/>
      <c r="E12" s="85"/>
      <c r="F12" s="85"/>
      <c r="G12" s="85"/>
      <c r="H12" s="85"/>
      <c r="I12" s="85"/>
      <c r="J12" s="85"/>
      <c r="K12" s="85"/>
    </row>
    <row r="13" spans="1:11" s="46" customFormat="1" ht="12.75">
      <c r="A13" s="279">
        <v>600</v>
      </c>
      <c r="B13" s="280"/>
      <c r="C13" s="281" t="s">
        <v>262</v>
      </c>
      <c r="D13" s="282">
        <f>SUM(D15:D17)</f>
        <v>2021000</v>
      </c>
      <c r="E13" s="282">
        <f>SUM(E15:E17)</f>
        <v>360000</v>
      </c>
      <c r="F13" s="282">
        <v>0</v>
      </c>
      <c r="G13" s="282">
        <v>0</v>
      </c>
      <c r="H13" s="282">
        <v>0</v>
      </c>
      <c r="I13" s="282">
        <v>0</v>
      </c>
      <c r="J13" s="282">
        <v>0</v>
      </c>
      <c r="K13" s="282">
        <f>SUM(K15:K17)</f>
        <v>1661000</v>
      </c>
    </row>
    <row r="14" spans="1:11" s="46" customFormat="1" ht="12.75">
      <c r="A14" s="91"/>
      <c r="B14" s="88"/>
      <c r="C14" s="90"/>
      <c r="D14" s="93"/>
      <c r="E14" s="93"/>
      <c r="F14" s="93"/>
      <c r="G14" s="93"/>
      <c r="H14" s="93"/>
      <c r="I14" s="93"/>
      <c r="J14" s="93"/>
      <c r="K14" s="93"/>
    </row>
    <row r="15" spans="1:11" s="46" customFormat="1" ht="12.75">
      <c r="A15" s="91"/>
      <c r="B15" s="88">
        <v>60016</v>
      </c>
      <c r="C15" s="48" t="s">
        <v>263</v>
      </c>
      <c r="D15" s="85">
        <v>1931000</v>
      </c>
      <c r="E15" s="85">
        <v>300000</v>
      </c>
      <c r="F15" s="85"/>
      <c r="G15" s="85"/>
      <c r="H15" s="85"/>
      <c r="I15" s="85"/>
      <c r="J15" s="85"/>
      <c r="K15" s="85">
        <v>1631000</v>
      </c>
    </row>
    <row r="16" spans="1:11" s="46" customFormat="1" ht="12.75">
      <c r="A16" s="91"/>
      <c r="B16" s="88">
        <v>60017</v>
      </c>
      <c r="C16" s="48" t="s">
        <v>641</v>
      </c>
      <c r="D16" s="85">
        <v>30000</v>
      </c>
      <c r="E16" s="85"/>
      <c r="F16" s="85"/>
      <c r="G16" s="85"/>
      <c r="H16" s="85"/>
      <c r="I16" s="85"/>
      <c r="J16" s="85"/>
      <c r="K16" s="85">
        <v>30000</v>
      </c>
    </row>
    <row r="17" spans="1:11" s="46" customFormat="1" ht="12.75">
      <c r="A17" s="91"/>
      <c r="B17" s="88">
        <v>60095</v>
      </c>
      <c r="C17" s="48" t="s">
        <v>94</v>
      </c>
      <c r="D17" s="85">
        <v>60000</v>
      </c>
      <c r="E17" s="85">
        <v>60000</v>
      </c>
      <c r="F17" s="85"/>
      <c r="G17" s="85"/>
      <c r="H17" s="85"/>
      <c r="I17" s="85"/>
      <c r="J17" s="85"/>
      <c r="K17" s="85"/>
    </row>
    <row r="18" spans="1:11" s="46" customFormat="1" ht="12.75">
      <c r="A18" s="91"/>
      <c r="B18" s="88"/>
      <c r="C18" s="48"/>
      <c r="D18" s="85"/>
      <c r="E18" s="85"/>
      <c r="F18" s="85"/>
      <c r="G18" s="85"/>
      <c r="H18" s="85"/>
      <c r="I18" s="85"/>
      <c r="J18" s="85"/>
      <c r="K18" s="85"/>
    </row>
    <row r="19" spans="1:11" s="46" customFormat="1" ht="12.75">
      <c r="A19" s="279">
        <v>630</v>
      </c>
      <c r="B19" s="280"/>
      <c r="C19" s="281" t="s">
        <v>264</v>
      </c>
      <c r="D19" s="282">
        <v>150000</v>
      </c>
      <c r="E19" s="282">
        <v>0</v>
      </c>
      <c r="F19" s="282">
        <v>0</v>
      </c>
      <c r="G19" s="282">
        <v>0</v>
      </c>
      <c r="H19" s="282">
        <v>0</v>
      </c>
      <c r="I19" s="282">
        <v>0</v>
      </c>
      <c r="J19" s="282">
        <v>0</v>
      </c>
      <c r="K19" s="282">
        <v>150000</v>
      </c>
    </row>
    <row r="20" spans="1:11" s="46" customFormat="1" ht="12.75">
      <c r="A20" s="91"/>
      <c r="B20" s="88">
        <v>63095</v>
      </c>
      <c r="C20" s="48" t="s">
        <v>94</v>
      </c>
      <c r="D20" s="85">
        <v>150000</v>
      </c>
      <c r="E20" s="85"/>
      <c r="F20" s="85"/>
      <c r="G20" s="85"/>
      <c r="H20" s="85"/>
      <c r="I20" s="85"/>
      <c r="J20" s="85"/>
      <c r="K20" s="85">
        <v>150000</v>
      </c>
    </row>
    <row r="21" spans="1:11" s="46" customFormat="1" ht="12.75">
      <c r="A21" s="91"/>
      <c r="B21" s="88"/>
      <c r="C21" s="48"/>
      <c r="D21" s="85"/>
      <c r="E21" s="85"/>
      <c r="F21" s="85"/>
      <c r="G21" s="85"/>
      <c r="H21" s="85"/>
      <c r="I21" s="85"/>
      <c r="J21" s="85"/>
      <c r="K21" s="85"/>
    </row>
    <row r="22" spans="1:11" s="46" customFormat="1" ht="12.75">
      <c r="A22" s="279">
        <v>700</v>
      </c>
      <c r="B22" s="280"/>
      <c r="C22" s="281" t="s">
        <v>77</v>
      </c>
      <c r="D22" s="282">
        <f>SUM(D23:D24)</f>
        <v>1224000</v>
      </c>
      <c r="E22" s="282">
        <f>SUM(E23:E24)</f>
        <v>1144000</v>
      </c>
      <c r="F22" s="282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f>SUM(K23:K24)</f>
        <v>80000</v>
      </c>
    </row>
    <row r="23" spans="1:11" s="46" customFormat="1" ht="12.75">
      <c r="A23" s="91"/>
      <c r="B23" s="88">
        <v>70005</v>
      </c>
      <c r="C23" s="48" t="s">
        <v>80</v>
      </c>
      <c r="D23" s="85">
        <v>355000</v>
      </c>
      <c r="E23" s="85">
        <v>305000</v>
      </c>
      <c r="F23" s="85"/>
      <c r="G23" s="85"/>
      <c r="H23" s="85"/>
      <c r="I23" s="85"/>
      <c r="J23" s="85"/>
      <c r="K23" s="85">
        <v>50000</v>
      </c>
    </row>
    <row r="24" spans="1:11" s="46" customFormat="1" ht="12.75">
      <c r="A24" s="91"/>
      <c r="B24" s="88">
        <v>70095</v>
      </c>
      <c r="C24" s="48" t="s">
        <v>94</v>
      </c>
      <c r="D24" s="85">
        <f>SUM(E24:K24)</f>
        <v>869000</v>
      </c>
      <c r="E24" s="85">
        <v>839000</v>
      </c>
      <c r="F24" s="85"/>
      <c r="G24" s="85"/>
      <c r="H24" s="85"/>
      <c r="I24" s="85"/>
      <c r="J24" s="85"/>
      <c r="K24" s="85">
        <v>30000</v>
      </c>
    </row>
    <row r="25" spans="1:11" s="46" customFormat="1" ht="12.75">
      <c r="A25" s="91"/>
      <c r="B25" s="88"/>
      <c r="C25" s="48"/>
      <c r="D25" s="85"/>
      <c r="E25" s="85"/>
      <c r="F25" s="85"/>
      <c r="G25" s="85"/>
      <c r="H25" s="85"/>
      <c r="I25" s="85"/>
      <c r="J25" s="85"/>
      <c r="K25" s="85"/>
    </row>
    <row r="26" spans="1:11" s="46" customFormat="1" ht="12.75">
      <c r="A26" s="279">
        <v>710</v>
      </c>
      <c r="B26" s="280"/>
      <c r="C26" s="281" t="s">
        <v>265</v>
      </c>
      <c r="D26" s="282">
        <f>SUM(D27:D29)</f>
        <v>612467</v>
      </c>
      <c r="E26" s="282">
        <f>SUM(E27:E29)</f>
        <v>462547</v>
      </c>
      <c r="F26" s="282">
        <v>0</v>
      </c>
      <c r="G26" s="282">
        <v>0</v>
      </c>
      <c r="H26" s="282">
        <v>0</v>
      </c>
      <c r="I26" s="282">
        <v>0</v>
      </c>
      <c r="J26" s="282">
        <v>0</v>
      </c>
      <c r="K26" s="282">
        <f>SUM(K28:K29)</f>
        <v>149920</v>
      </c>
    </row>
    <row r="27" spans="1:11" s="46" customFormat="1" ht="12.75">
      <c r="A27" s="91"/>
      <c r="B27" s="88">
        <v>71004</v>
      </c>
      <c r="C27" s="48" t="s">
        <v>266</v>
      </c>
      <c r="D27" s="108">
        <v>250000</v>
      </c>
      <c r="E27" s="108">
        <v>250000</v>
      </c>
      <c r="F27" s="85"/>
      <c r="G27" s="85"/>
      <c r="H27" s="85"/>
      <c r="I27" s="85"/>
      <c r="J27" s="85"/>
      <c r="K27" s="85"/>
    </row>
    <row r="28" spans="1:11" s="46" customFormat="1" ht="12.75">
      <c r="A28" s="91"/>
      <c r="B28" s="88">
        <v>71014</v>
      </c>
      <c r="C28" s="48" t="s">
        <v>267</v>
      </c>
      <c r="D28" s="85">
        <v>33847</v>
      </c>
      <c r="E28" s="85">
        <v>33847</v>
      </c>
      <c r="F28" s="85"/>
      <c r="G28" s="85"/>
      <c r="H28" s="85"/>
      <c r="I28" s="85"/>
      <c r="J28" s="85"/>
      <c r="K28" s="85"/>
    </row>
    <row r="29" spans="1:11" s="46" customFormat="1" ht="12.75">
      <c r="A29" s="91"/>
      <c r="B29" s="88">
        <v>71035</v>
      </c>
      <c r="C29" s="48" t="s">
        <v>89</v>
      </c>
      <c r="D29" s="85">
        <f>SUM(E29:K29)</f>
        <v>328620</v>
      </c>
      <c r="E29" s="85">
        <v>178700</v>
      </c>
      <c r="F29" s="85"/>
      <c r="G29" s="85"/>
      <c r="H29" s="85"/>
      <c r="I29" s="85"/>
      <c r="J29" s="85"/>
      <c r="K29" s="85">
        <v>149920</v>
      </c>
    </row>
    <row r="30" spans="1:11" s="46" customFormat="1" ht="12.75">
      <c r="A30" s="91"/>
      <c r="B30" s="88"/>
      <c r="C30" s="48"/>
      <c r="D30" s="85"/>
      <c r="E30" s="85"/>
      <c r="F30" s="85"/>
      <c r="G30" s="85"/>
      <c r="H30" s="85"/>
      <c r="I30" s="85"/>
      <c r="J30" s="85"/>
      <c r="K30" s="85"/>
    </row>
    <row r="31" spans="1:11" s="46" customFormat="1" ht="12.75">
      <c r="A31" s="279">
        <v>750</v>
      </c>
      <c r="B31" s="280"/>
      <c r="C31" s="281" t="s">
        <v>90</v>
      </c>
      <c r="D31" s="282">
        <f>SUM(D32:D36)</f>
        <v>5236299</v>
      </c>
      <c r="E31" s="282">
        <f>SUM(E32:E36)</f>
        <v>4951299</v>
      </c>
      <c r="F31" s="282">
        <f>SUM(F32:F36)</f>
        <v>2789000</v>
      </c>
      <c r="G31" s="282">
        <f>SUM(G32:G34)</f>
        <v>512000</v>
      </c>
      <c r="H31" s="283"/>
      <c r="I31" s="283"/>
      <c r="J31" s="283"/>
      <c r="K31" s="282">
        <f>SUM(K32:K35)</f>
        <v>285000</v>
      </c>
    </row>
    <row r="32" spans="1:11" s="46" customFormat="1" ht="12.75">
      <c r="A32" s="91"/>
      <c r="B32" s="88">
        <v>75011</v>
      </c>
      <c r="C32" s="48" t="s">
        <v>91</v>
      </c>
      <c r="D32" s="85">
        <f>SUM(E32+K32)</f>
        <v>380500</v>
      </c>
      <c r="E32" s="85">
        <v>330500</v>
      </c>
      <c r="F32" s="85">
        <v>245000</v>
      </c>
      <c r="G32" s="85">
        <v>47000</v>
      </c>
      <c r="H32" s="85"/>
      <c r="I32" s="85"/>
      <c r="J32" s="85"/>
      <c r="K32" s="85">
        <v>50000</v>
      </c>
    </row>
    <row r="33" spans="1:11" s="46" customFormat="1" ht="12.75" customHeight="1">
      <c r="A33" s="91"/>
      <c r="B33" s="88">
        <v>75022</v>
      </c>
      <c r="C33" s="48" t="s">
        <v>268</v>
      </c>
      <c r="D33" s="85">
        <v>239579</v>
      </c>
      <c r="E33" s="85">
        <v>239579</v>
      </c>
      <c r="F33" s="85"/>
      <c r="G33" s="85"/>
      <c r="H33" s="85"/>
      <c r="I33" s="85"/>
      <c r="J33" s="85"/>
      <c r="K33" s="85"/>
    </row>
    <row r="34" spans="1:11" s="46" customFormat="1" ht="12.75">
      <c r="A34" s="91"/>
      <c r="B34" s="88">
        <v>75023</v>
      </c>
      <c r="C34" s="48" t="s">
        <v>711</v>
      </c>
      <c r="D34" s="85">
        <f>SUM(E34+K34)</f>
        <v>4299500</v>
      </c>
      <c r="E34" s="85">
        <v>4069500</v>
      </c>
      <c r="F34" s="85">
        <v>2544000</v>
      </c>
      <c r="G34" s="85">
        <v>465000</v>
      </c>
      <c r="H34" s="85"/>
      <c r="I34" s="85"/>
      <c r="J34" s="85"/>
      <c r="K34" s="85">
        <v>230000</v>
      </c>
    </row>
    <row r="35" spans="1:11" s="46" customFormat="1" ht="12.75">
      <c r="A35" s="91"/>
      <c r="B35" s="88">
        <v>75075</v>
      </c>
      <c r="C35" s="48" t="s">
        <v>689</v>
      </c>
      <c r="D35" s="85">
        <v>205000</v>
      </c>
      <c r="E35" s="85">
        <v>200000</v>
      </c>
      <c r="F35" s="85"/>
      <c r="G35" s="85"/>
      <c r="H35" s="85"/>
      <c r="I35" s="85"/>
      <c r="J35" s="85"/>
      <c r="K35" s="85">
        <v>5000</v>
      </c>
    </row>
    <row r="36" spans="1:11" s="46" customFormat="1" ht="12.75">
      <c r="A36" s="91"/>
      <c r="B36" s="88">
        <v>75095</v>
      </c>
      <c r="C36" s="48" t="s">
        <v>94</v>
      </c>
      <c r="D36" s="85">
        <v>111720</v>
      </c>
      <c r="E36" s="85">
        <v>111720</v>
      </c>
      <c r="F36" s="85"/>
      <c r="G36" s="85"/>
      <c r="H36" s="85"/>
      <c r="I36" s="85"/>
      <c r="J36" s="85"/>
      <c r="K36" s="85"/>
    </row>
    <row r="37" spans="1:11" s="46" customFormat="1" ht="12.75">
      <c r="A37" s="91"/>
      <c r="B37" s="88"/>
      <c r="C37" s="48"/>
      <c r="D37" s="85"/>
      <c r="E37" s="85"/>
      <c r="F37" s="85"/>
      <c r="G37" s="85"/>
      <c r="H37" s="85"/>
      <c r="I37" s="85"/>
      <c r="J37" s="85"/>
      <c r="K37" s="85"/>
    </row>
    <row r="38" spans="1:11" s="46" customFormat="1" ht="38.25">
      <c r="A38" s="279">
        <v>751</v>
      </c>
      <c r="B38" s="280"/>
      <c r="C38" s="281" t="s">
        <v>269</v>
      </c>
      <c r="D38" s="282">
        <f>SUM(D39)</f>
        <v>3636</v>
      </c>
      <c r="E38" s="282">
        <f>SUM(E39)</f>
        <v>3636</v>
      </c>
      <c r="F38" s="282">
        <f>SUM(F39)</f>
        <v>3636</v>
      </c>
      <c r="G38" s="282">
        <v>0</v>
      </c>
      <c r="H38" s="282">
        <v>0</v>
      </c>
      <c r="I38" s="282">
        <v>0</v>
      </c>
      <c r="J38" s="282">
        <v>0</v>
      </c>
      <c r="K38" s="282">
        <v>0</v>
      </c>
    </row>
    <row r="39" spans="1:11" s="46" customFormat="1" ht="25.5">
      <c r="A39" s="91"/>
      <c r="B39" s="88">
        <v>75101</v>
      </c>
      <c r="C39" s="48" t="s">
        <v>163</v>
      </c>
      <c r="D39" s="85">
        <v>3636</v>
      </c>
      <c r="E39" s="85">
        <v>3636</v>
      </c>
      <c r="F39" s="85">
        <v>3636</v>
      </c>
      <c r="G39" s="85"/>
      <c r="H39" s="85"/>
      <c r="I39" s="85"/>
      <c r="J39" s="85"/>
      <c r="K39" s="85"/>
    </row>
    <row r="40" spans="1:11" s="46" customFormat="1" ht="12.75">
      <c r="A40" s="91"/>
      <c r="B40" s="88"/>
      <c r="C40" s="48"/>
      <c r="D40" s="85"/>
      <c r="E40" s="85"/>
      <c r="F40" s="85"/>
      <c r="G40" s="85"/>
      <c r="H40" s="85"/>
      <c r="I40" s="85"/>
      <c r="J40" s="85"/>
      <c r="K40" s="85"/>
    </row>
    <row r="41" spans="1:11" s="46" customFormat="1" ht="12.75">
      <c r="A41" s="279">
        <v>752</v>
      </c>
      <c r="B41" s="280"/>
      <c r="C41" s="281" t="s">
        <v>270</v>
      </c>
      <c r="D41" s="282">
        <v>1000</v>
      </c>
      <c r="E41" s="282">
        <v>1000</v>
      </c>
      <c r="F41" s="282">
        <v>0</v>
      </c>
      <c r="G41" s="282">
        <v>0</v>
      </c>
      <c r="H41" s="282">
        <v>0</v>
      </c>
      <c r="I41" s="282">
        <v>0</v>
      </c>
      <c r="J41" s="282">
        <v>0</v>
      </c>
      <c r="K41" s="282">
        <v>0</v>
      </c>
    </row>
    <row r="42" spans="1:11" s="46" customFormat="1" ht="12.75">
      <c r="A42" s="91"/>
      <c r="B42" s="88">
        <v>75212</v>
      </c>
      <c r="C42" s="48" t="s">
        <v>271</v>
      </c>
      <c r="D42" s="85">
        <v>1000</v>
      </c>
      <c r="E42" s="85">
        <v>1000</v>
      </c>
      <c r="F42" s="85"/>
      <c r="G42" s="85"/>
      <c r="H42" s="85"/>
      <c r="I42" s="85"/>
      <c r="J42" s="85"/>
      <c r="K42" s="85"/>
    </row>
    <row r="43" spans="1:11" s="46" customFormat="1" ht="12.75">
      <c r="A43" s="91"/>
      <c r="B43" s="88"/>
      <c r="C43" s="48"/>
      <c r="D43" s="85"/>
      <c r="E43" s="85"/>
      <c r="F43" s="85"/>
      <c r="G43" s="85"/>
      <c r="H43" s="85"/>
      <c r="I43" s="85"/>
      <c r="J43" s="85"/>
      <c r="K43" s="85"/>
    </row>
    <row r="44" spans="1:11" s="46" customFormat="1" ht="25.5">
      <c r="A44" s="279">
        <v>754</v>
      </c>
      <c r="B44" s="280"/>
      <c r="C44" s="281" t="s">
        <v>97</v>
      </c>
      <c r="D44" s="282">
        <f>SUM(D45:D50)</f>
        <v>380232</v>
      </c>
      <c r="E44" s="282">
        <f>SUM(E45:E50)</f>
        <v>237232</v>
      </c>
      <c r="F44" s="282">
        <f aca="true" t="shared" si="0" ref="F44:K44">SUM(F46:F51)</f>
        <v>53373</v>
      </c>
      <c r="G44" s="282">
        <f t="shared" si="0"/>
        <v>12183</v>
      </c>
      <c r="H44" s="282">
        <f>SUM(H45:H48)</f>
        <v>8000</v>
      </c>
      <c r="I44" s="282">
        <f t="shared" si="0"/>
        <v>0</v>
      </c>
      <c r="J44" s="282">
        <f t="shared" si="0"/>
        <v>0</v>
      </c>
      <c r="K44" s="282">
        <f t="shared" si="0"/>
        <v>135000</v>
      </c>
    </row>
    <row r="45" spans="1:11" s="46" customFormat="1" ht="12.75">
      <c r="A45" s="436"/>
      <c r="B45" s="437">
        <v>75405</v>
      </c>
      <c r="C45" s="439" t="s">
        <v>616</v>
      </c>
      <c r="D45" s="440">
        <v>20000</v>
      </c>
      <c r="E45" s="440">
        <v>20000</v>
      </c>
      <c r="F45" s="438"/>
      <c r="G45" s="438"/>
      <c r="H45" s="440"/>
      <c r="I45" s="438"/>
      <c r="J45" s="438"/>
      <c r="K45" s="438"/>
    </row>
    <row r="46" spans="1:11" s="46" customFormat="1" ht="12.75">
      <c r="A46" s="91"/>
      <c r="B46" s="88">
        <v>75412</v>
      </c>
      <c r="C46" s="48" t="s">
        <v>98</v>
      </c>
      <c r="D46" s="85">
        <f>SUM(E46+K46)</f>
        <v>316900</v>
      </c>
      <c r="E46" s="85">
        <v>181900</v>
      </c>
      <c r="F46" s="85">
        <v>50800</v>
      </c>
      <c r="G46" s="85">
        <v>10100</v>
      </c>
      <c r="H46" s="85"/>
      <c r="I46" s="85"/>
      <c r="J46" s="85"/>
      <c r="K46" s="85">
        <v>135000</v>
      </c>
    </row>
    <row r="47" spans="1:11" s="46" customFormat="1" ht="12.75">
      <c r="A47" s="91"/>
      <c r="B47" s="88">
        <v>75414</v>
      </c>
      <c r="C47" s="48" t="s">
        <v>272</v>
      </c>
      <c r="D47" s="85">
        <v>21200</v>
      </c>
      <c r="E47" s="85">
        <v>21200</v>
      </c>
      <c r="F47" s="85"/>
      <c r="G47" s="85"/>
      <c r="H47" s="85"/>
      <c r="I47" s="85"/>
      <c r="J47" s="85"/>
      <c r="K47" s="85"/>
    </row>
    <row r="48" spans="1:11" s="46" customFormat="1" ht="12.75">
      <c r="A48" s="91"/>
      <c r="B48" s="88">
        <v>75415</v>
      </c>
      <c r="C48" s="48" t="s">
        <v>273</v>
      </c>
      <c r="D48" s="85">
        <v>8000</v>
      </c>
      <c r="E48" s="85"/>
      <c r="F48" s="85"/>
      <c r="G48" s="85"/>
      <c r="H48" s="85">
        <v>8000</v>
      </c>
      <c r="I48" s="85"/>
      <c r="J48" s="85"/>
      <c r="K48" s="85"/>
    </row>
    <row r="49" spans="1:11" s="46" customFormat="1" ht="12.75">
      <c r="A49" s="91"/>
      <c r="B49" s="88">
        <v>75416</v>
      </c>
      <c r="C49" s="48" t="s">
        <v>615</v>
      </c>
      <c r="D49" s="85">
        <v>5132</v>
      </c>
      <c r="E49" s="85">
        <v>5132</v>
      </c>
      <c r="F49" s="85">
        <v>2573</v>
      </c>
      <c r="G49" s="85">
        <v>2083</v>
      </c>
      <c r="H49" s="85"/>
      <c r="I49" s="85"/>
      <c r="J49" s="85"/>
      <c r="K49" s="85"/>
    </row>
    <row r="50" spans="1:11" s="46" customFormat="1" ht="12.75">
      <c r="A50" s="91"/>
      <c r="B50" s="88">
        <v>75495</v>
      </c>
      <c r="C50" s="48" t="s">
        <v>94</v>
      </c>
      <c r="D50" s="85">
        <v>9000</v>
      </c>
      <c r="E50" s="85">
        <v>9000</v>
      </c>
      <c r="F50" s="85"/>
      <c r="G50" s="85"/>
      <c r="H50" s="85"/>
      <c r="I50" s="85"/>
      <c r="J50" s="85"/>
      <c r="K50" s="85"/>
    </row>
    <row r="51" spans="1:11" s="46" customFormat="1" ht="12.75">
      <c r="A51" s="91"/>
      <c r="B51" s="88"/>
      <c r="C51" s="48"/>
      <c r="D51" s="85"/>
      <c r="E51" s="85"/>
      <c r="F51" s="85"/>
      <c r="G51" s="85"/>
      <c r="H51" s="85"/>
      <c r="I51" s="85"/>
      <c r="J51" s="85"/>
      <c r="K51" s="85"/>
    </row>
    <row r="52" spans="1:11" s="46" customFormat="1" ht="51">
      <c r="A52" s="279">
        <v>756</v>
      </c>
      <c r="B52" s="280"/>
      <c r="C52" s="281" t="s">
        <v>274</v>
      </c>
      <c r="D52" s="282">
        <f>SUM(D53)</f>
        <v>85000</v>
      </c>
      <c r="E52" s="282">
        <f>SUM(E53)</f>
        <v>85000</v>
      </c>
      <c r="F52" s="282">
        <f>SUM(F53)</f>
        <v>51000</v>
      </c>
      <c r="G52" s="282">
        <v>0</v>
      </c>
      <c r="H52" s="282">
        <v>0</v>
      </c>
      <c r="I52" s="282">
        <v>0</v>
      </c>
      <c r="J52" s="282">
        <v>0</v>
      </c>
      <c r="K52" s="282">
        <v>0</v>
      </c>
    </row>
    <row r="53" spans="1:11" s="46" customFormat="1" ht="25.5">
      <c r="A53" s="91"/>
      <c r="B53" s="88">
        <v>75647</v>
      </c>
      <c r="C53" s="48" t="s">
        <v>275</v>
      </c>
      <c r="D53" s="85">
        <v>85000</v>
      </c>
      <c r="E53" s="85">
        <v>85000</v>
      </c>
      <c r="F53" s="85">
        <v>51000</v>
      </c>
      <c r="G53" s="85"/>
      <c r="H53" s="85"/>
      <c r="I53" s="85"/>
      <c r="J53" s="85"/>
      <c r="K53" s="85"/>
    </row>
    <row r="54" spans="1:11" s="46" customFormat="1" ht="12.75">
      <c r="A54" s="91"/>
      <c r="B54" s="88"/>
      <c r="C54" s="48"/>
      <c r="D54" s="85"/>
      <c r="E54" s="85"/>
      <c r="F54" s="85"/>
      <c r="G54" s="85"/>
      <c r="H54" s="85"/>
      <c r="I54" s="85"/>
      <c r="J54" s="85"/>
      <c r="K54" s="85"/>
    </row>
    <row r="55" spans="1:11" s="46" customFormat="1" ht="12.75">
      <c r="A55" s="279">
        <v>757</v>
      </c>
      <c r="B55" s="280"/>
      <c r="C55" s="281" t="s">
        <v>276</v>
      </c>
      <c r="D55" s="282">
        <v>792963</v>
      </c>
      <c r="E55" s="282"/>
      <c r="F55" s="282">
        <v>0</v>
      </c>
      <c r="G55" s="282">
        <v>0</v>
      </c>
      <c r="H55" s="282">
        <v>0</v>
      </c>
      <c r="I55" s="282">
        <v>792963</v>
      </c>
      <c r="J55" s="282">
        <v>0</v>
      </c>
      <c r="K55" s="282">
        <v>0</v>
      </c>
    </row>
    <row r="56" spans="1:11" s="46" customFormat="1" ht="25.5">
      <c r="A56" s="91"/>
      <c r="B56" s="88">
        <v>75702</v>
      </c>
      <c r="C56" s="48" t="s">
        <v>277</v>
      </c>
      <c r="D56" s="85">
        <v>792963</v>
      </c>
      <c r="E56" s="85"/>
      <c r="F56" s="85"/>
      <c r="G56" s="85"/>
      <c r="H56" s="85"/>
      <c r="I56" s="85">
        <v>792963</v>
      </c>
      <c r="J56" s="85"/>
      <c r="K56" s="85"/>
    </row>
    <row r="57" spans="1:11" s="46" customFormat="1" ht="12.75">
      <c r="A57" s="91"/>
      <c r="B57" s="88"/>
      <c r="C57" s="48"/>
      <c r="D57" s="85"/>
      <c r="E57" s="85"/>
      <c r="F57" s="85"/>
      <c r="G57" s="85"/>
      <c r="H57" s="85"/>
      <c r="I57" s="85"/>
      <c r="J57" s="85"/>
      <c r="K57" s="85"/>
    </row>
    <row r="58" spans="1:11" s="46" customFormat="1" ht="12.75">
      <c r="A58" s="279">
        <v>758</v>
      </c>
      <c r="B58" s="280"/>
      <c r="C58" s="281" t="s">
        <v>127</v>
      </c>
      <c r="D58" s="282">
        <v>57035</v>
      </c>
      <c r="E58" s="282">
        <v>57035</v>
      </c>
      <c r="F58" s="282">
        <v>0</v>
      </c>
      <c r="G58" s="282">
        <v>0</v>
      </c>
      <c r="H58" s="282">
        <v>0</v>
      </c>
      <c r="I58" s="282">
        <v>0</v>
      </c>
      <c r="J58" s="282">
        <v>0</v>
      </c>
      <c r="K58" s="282">
        <v>0</v>
      </c>
    </row>
    <row r="59" spans="1:11" s="46" customFormat="1" ht="12.75">
      <c r="A59" s="91"/>
      <c r="B59" s="88">
        <v>75818</v>
      </c>
      <c r="C59" s="48" t="s">
        <v>278</v>
      </c>
      <c r="D59" s="85">
        <v>57035</v>
      </c>
      <c r="E59" s="85">
        <v>57035</v>
      </c>
      <c r="F59" s="85"/>
      <c r="G59" s="85"/>
      <c r="H59" s="85"/>
      <c r="I59" s="85"/>
      <c r="J59" s="85"/>
      <c r="K59" s="85"/>
    </row>
    <row r="60" spans="1:11" s="46" customFormat="1" ht="12.75">
      <c r="A60" s="91"/>
      <c r="B60" s="88"/>
      <c r="C60" s="48"/>
      <c r="D60" s="85"/>
      <c r="E60" s="85"/>
      <c r="F60" s="85"/>
      <c r="G60" s="85"/>
      <c r="H60" s="85"/>
      <c r="I60" s="85"/>
      <c r="J60" s="85"/>
      <c r="K60" s="85"/>
    </row>
    <row r="61" spans="1:11" s="46" customFormat="1" ht="12.75">
      <c r="A61" s="279">
        <v>801</v>
      </c>
      <c r="B61" s="280"/>
      <c r="C61" s="281" t="s">
        <v>131</v>
      </c>
      <c r="D61" s="282">
        <f aca="true" t="shared" si="1" ref="D61:J61">SUM(D62:D69)</f>
        <v>17251560</v>
      </c>
      <c r="E61" s="282">
        <f t="shared" si="1"/>
        <v>16366560</v>
      </c>
      <c r="F61" s="282">
        <f t="shared" si="1"/>
        <v>9450610</v>
      </c>
      <c r="G61" s="282">
        <f t="shared" si="1"/>
        <v>1805600</v>
      </c>
      <c r="H61" s="282">
        <f t="shared" si="1"/>
        <v>0</v>
      </c>
      <c r="I61" s="282">
        <f t="shared" si="1"/>
        <v>0</v>
      </c>
      <c r="J61" s="282">
        <f t="shared" si="1"/>
        <v>0</v>
      </c>
      <c r="K61" s="282">
        <v>885000</v>
      </c>
    </row>
    <row r="62" spans="1:11" s="46" customFormat="1" ht="12.75">
      <c r="A62" s="91"/>
      <c r="B62" s="88">
        <v>80101</v>
      </c>
      <c r="C62" s="48" t="s">
        <v>617</v>
      </c>
      <c r="D62" s="85">
        <f>E62+K62</f>
        <v>8143900</v>
      </c>
      <c r="E62" s="85">
        <v>7278900</v>
      </c>
      <c r="F62" s="85">
        <v>4491400</v>
      </c>
      <c r="G62" s="85">
        <v>883500</v>
      </c>
      <c r="H62" s="85"/>
      <c r="I62" s="85"/>
      <c r="J62" s="85"/>
      <c r="K62" s="85">
        <v>865000</v>
      </c>
    </row>
    <row r="63" spans="1:11" s="46" customFormat="1" ht="25.5">
      <c r="A63" s="91"/>
      <c r="B63" s="88">
        <v>80103</v>
      </c>
      <c r="C63" s="48" t="s">
        <v>279</v>
      </c>
      <c r="D63" s="85">
        <v>184400</v>
      </c>
      <c r="E63" s="85">
        <v>184400</v>
      </c>
      <c r="F63" s="85">
        <v>123700</v>
      </c>
      <c r="G63" s="85">
        <v>24600</v>
      </c>
      <c r="H63" s="85"/>
      <c r="I63" s="85"/>
      <c r="J63" s="85"/>
      <c r="K63" s="85"/>
    </row>
    <row r="64" spans="1:11" s="46" customFormat="1" ht="12.75">
      <c r="A64" s="91"/>
      <c r="B64" s="88">
        <v>80104</v>
      </c>
      <c r="C64" s="48" t="s">
        <v>280</v>
      </c>
      <c r="D64" s="85">
        <v>2756576</v>
      </c>
      <c r="E64" s="85">
        <v>2756576</v>
      </c>
      <c r="F64" s="85">
        <v>1972200</v>
      </c>
      <c r="G64" s="85">
        <v>331900</v>
      </c>
      <c r="H64" s="85"/>
      <c r="I64" s="85"/>
      <c r="J64" s="85"/>
      <c r="K64" s="85"/>
    </row>
    <row r="65" spans="1:11" s="46" customFormat="1" ht="12.75">
      <c r="A65" s="91"/>
      <c r="B65" s="88">
        <v>80110</v>
      </c>
      <c r="C65" s="48" t="s">
        <v>281</v>
      </c>
      <c r="D65" s="85">
        <f>SUM(E65+K65)</f>
        <v>4237500</v>
      </c>
      <c r="E65" s="85">
        <v>4217500</v>
      </c>
      <c r="F65" s="85">
        <v>2397500</v>
      </c>
      <c r="G65" s="85">
        <v>473000</v>
      </c>
      <c r="H65" s="85"/>
      <c r="I65" s="85"/>
      <c r="J65" s="85"/>
      <c r="K65" s="85">
        <v>20000</v>
      </c>
    </row>
    <row r="66" spans="1:11" s="46" customFormat="1" ht="12.75">
      <c r="A66" s="91"/>
      <c r="B66" s="88">
        <v>80113</v>
      </c>
      <c r="C66" s="48" t="s">
        <v>282</v>
      </c>
      <c r="D66" s="85">
        <v>1314510</v>
      </c>
      <c r="E66" s="85">
        <v>1314510</v>
      </c>
      <c r="F66" s="85">
        <v>186910</v>
      </c>
      <c r="G66" s="85">
        <v>37600</v>
      </c>
      <c r="H66" s="85"/>
      <c r="I66" s="85"/>
      <c r="J66" s="85"/>
      <c r="K66" s="85"/>
    </row>
    <row r="67" spans="1:11" s="46" customFormat="1" ht="12.75">
      <c r="A67" s="91"/>
      <c r="B67" s="88">
        <v>80114</v>
      </c>
      <c r="C67" s="48" t="s">
        <v>472</v>
      </c>
      <c r="D67" s="85">
        <v>399500</v>
      </c>
      <c r="E67" s="85">
        <v>399500</v>
      </c>
      <c r="F67" s="85">
        <v>278900</v>
      </c>
      <c r="G67" s="85">
        <v>55000</v>
      </c>
      <c r="H67" s="85"/>
      <c r="I67" s="85"/>
      <c r="J67" s="85"/>
      <c r="K67" s="85"/>
    </row>
    <row r="68" spans="1:11" s="46" customFormat="1" ht="12.75">
      <c r="A68" s="91"/>
      <c r="B68" s="88">
        <v>80146</v>
      </c>
      <c r="C68" s="48" t="s">
        <v>283</v>
      </c>
      <c r="D68" s="85">
        <v>54700</v>
      </c>
      <c r="E68" s="85">
        <v>54700</v>
      </c>
      <c r="F68" s="85"/>
      <c r="G68" s="85"/>
      <c r="H68" s="85"/>
      <c r="I68" s="85"/>
      <c r="J68" s="85"/>
      <c r="K68" s="85"/>
    </row>
    <row r="69" spans="1:11" s="46" customFormat="1" ht="12.75">
      <c r="A69" s="91"/>
      <c r="B69" s="88">
        <v>80195</v>
      </c>
      <c r="C69" s="48" t="s">
        <v>94</v>
      </c>
      <c r="D69" s="85">
        <v>160474</v>
      </c>
      <c r="E69" s="85">
        <v>160474</v>
      </c>
      <c r="F69" s="85"/>
      <c r="G69" s="85"/>
      <c r="H69" s="85"/>
      <c r="I69" s="85"/>
      <c r="J69" s="85"/>
      <c r="K69" s="85"/>
    </row>
    <row r="70" spans="1:11" s="46" customFormat="1" ht="12.75">
      <c r="A70" s="91"/>
      <c r="B70" s="88"/>
      <c r="C70" s="48"/>
      <c r="D70" s="85"/>
      <c r="E70" s="85"/>
      <c r="F70" s="85"/>
      <c r="G70" s="85"/>
      <c r="H70" s="85"/>
      <c r="I70" s="85"/>
      <c r="J70" s="85"/>
      <c r="K70" s="85"/>
    </row>
    <row r="71" spans="1:11" s="46" customFormat="1" ht="12.75">
      <c r="A71" s="279">
        <v>851</v>
      </c>
      <c r="B71" s="280"/>
      <c r="C71" s="281" t="s">
        <v>133</v>
      </c>
      <c r="D71" s="282">
        <f aca="true" t="shared" si="2" ref="D71:K71">SUM(D72:D74)</f>
        <v>789420</v>
      </c>
      <c r="E71" s="282">
        <f t="shared" si="2"/>
        <v>603920</v>
      </c>
      <c r="F71" s="282">
        <f t="shared" si="2"/>
        <v>325877</v>
      </c>
      <c r="G71" s="282">
        <f t="shared" si="2"/>
        <v>60401</v>
      </c>
      <c r="H71" s="282">
        <f t="shared" si="2"/>
        <v>44000</v>
      </c>
      <c r="I71" s="282">
        <f t="shared" si="2"/>
        <v>0</v>
      </c>
      <c r="J71" s="282">
        <f t="shared" si="2"/>
        <v>0</v>
      </c>
      <c r="K71" s="282">
        <f t="shared" si="2"/>
        <v>141500</v>
      </c>
    </row>
    <row r="72" spans="1:11" s="46" customFormat="1" ht="12.75">
      <c r="A72" s="91"/>
      <c r="B72" s="88">
        <v>85153</v>
      </c>
      <c r="C72" s="48" t="s">
        <v>284</v>
      </c>
      <c r="D72" s="108">
        <f>SUM(E72:I72)</f>
        <v>6001</v>
      </c>
      <c r="E72" s="85">
        <v>2001</v>
      </c>
      <c r="F72" s="85"/>
      <c r="G72" s="85"/>
      <c r="H72" s="85">
        <v>4000</v>
      </c>
      <c r="I72" s="85"/>
      <c r="J72" s="85"/>
      <c r="K72" s="85"/>
    </row>
    <row r="73" spans="1:11" s="46" customFormat="1" ht="12.75">
      <c r="A73" s="91"/>
      <c r="B73" s="88">
        <v>85154</v>
      </c>
      <c r="C73" s="48" t="s">
        <v>285</v>
      </c>
      <c r="D73" s="108">
        <v>373999</v>
      </c>
      <c r="E73" s="85">
        <v>196499</v>
      </c>
      <c r="F73" s="108">
        <v>63277</v>
      </c>
      <c r="G73" s="108">
        <v>9401</v>
      </c>
      <c r="H73" s="85">
        <v>36000</v>
      </c>
      <c r="I73" s="85"/>
      <c r="J73" s="85"/>
      <c r="K73" s="85">
        <v>141500</v>
      </c>
    </row>
    <row r="74" spans="1:11" s="46" customFormat="1" ht="12.75">
      <c r="A74" s="91"/>
      <c r="B74" s="88">
        <v>85195</v>
      </c>
      <c r="C74" s="48" t="s">
        <v>94</v>
      </c>
      <c r="D74" s="85">
        <f>SUM(E74+H74)</f>
        <v>409420</v>
      </c>
      <c r="E74" s="85">
        <v>405420</v>
      </c>
      <c r="F74" s="85">
        <v>262600</v>
      </c>
      <c r="G74" s="85">
        <v>51000</v>
      </c>
      <c r="H74" s="85">
        <v>4000</v>
      </c>
      <c r="I74" s="85"/>
      <c r="J74" s="85"/>
      <c r="K74" s="85"/>
    </row>
    <row r="75" spans="1:11" s="46" customFormat="1" ht="12.75">
      <c r="A75" s="91"/>
      <c r="B75" s="88"/>
      <c r="C75" s="48"/>
      <c r="D75" s="85"/>
      <c r="E75" s="85"/>
      <c r="F75" s="85"/>
      <c r="G75" s="85"/>
      <c r="H75" s="85"/>
      <c r="I75" s="85"/>
      <c r="J75" s="85"/>
      <c r="K75" s="85"/>
    </row>
    <row r="76" spans="1:11" s="46" customFormat="1" ht="12.75">
      <c r="A76" s="279">
        <v>852</v>
      </c>
      <c r="B76" s="280"/>
      <c r="C76" s="281" t="s">
        <v>162</v>
      </c>
      <c r="D76" s="282">
        <f aca="true" t="shared" si="3" ref="D76:K76">SUM(D78:D86)</f>
        <v>14390000</v>
      </c>
      <c r="E76" s="282">
        <f t="shared" si="3"/>
        <v>14180000</v>
      </c>
      <c r="F76" s="282">
        <f>SUM(F78:F87)</f>
        <v>1011035</v>
      </c>
      <c r="G76" s="282">
        <f>SUM(G78:G87)</f>
        <v>202528</v>
      </c>
      <c r="H76" s="282">
        <f t="shared" si="3"/>
        <v>0</v>
      </c>
      <c r="I76" s="282">
        <f t="shared" si="3"/>
        <v>0</v>
      </c>
      <c r="J76" s="282">
        <f t="shared" si="3"/>
        <v>0</v>
      </c>
      <c r="K76" s="282">
        <f t="shared" si="3"/>
        <v>210000</v>
      </c>
    </row>
    <row r="77" spans="1:11" s="46" customFormat="1" ht="12.75">
      <c r="A77" s="279"/>
      <c r="B77" s="280"/>
      <c r="C77" s="281"/>
      <c r="D77" s="282"/>
      <c r="E77" s="282"/>
      <c r="F77" s="282"/>
      <c r="G77" s="282"/>
      <c r="H77" s="282"/>
      <c r="I77" s="282"/>
      <c r="J77" s="282"/>
      <c r="K77" s="282"/>
    </row>
    <row r="78" spans="1:11" s="46" customFormat="1" ht="12.75">
      <c r="A78" s="91"/>
      <c r="B78" s="88">
        <v>85203</v>
      </c>
      <c r="C78" s="48" t="s">
        <v>134</v>
      </c>
      <c r="D78" s="85">
        <v>446000</v>
      </c>
      <c r="E78" s="85">
        <v>296000</v>
      </c>
      <c r="F78" s="85">
        <v>154412</v>
      </c>
      <c r="G78" s="85">
        <v>30706</v>
      </c>
      <c r="H78" s="85"/>
      <c r="I78" s="85"/>
      <c r="J78" s="85"/>
      <c r="K78" s="85">
        <v>150000</v>
      </c>
    </row>
    <row r="79" spans="1:11" s="46" customFormat="1" ht="38.25">
      <c r="A79" s="91"/>
      <c r="B79" s="88">
        <v>85212</v>
      </c>
      <c r="C79" s="48" t="s">
        <v>712</v>
      </c>
      <c r="D79" s="85">
        <v>8344000</v>
      </c>
      <c r="E79" s="85">
        <v>8344000</v>
      </c>
      <c r="F79" s="85">
        <v>97031</v>
      </c>
      <c r="G79" s="85">
        <v>19300</v>
      </c>
      <c r="H79" s="85"/>
      <c r="I79" s="85"/>
      <c r="J79" s="85"/>
      <c r="K79" s="85"/>
    </row>
    <row r="80" spans="1:11" s="46" customFormat="1" ht="51">
      <c r="A80" s="91"/>
      <c r="B80" s="88">
        <v>85213</v>
      </c>
      <c r="C80" s="48" t="s">
        <v>286</v>
      </c>
      <c r="D80" s="85">
        <v>41000</v>
      </c>
      <c r="E80" s="85">
        <v>41000</v>
      </c>
      <c r="F80" s="85"/>
      <c r="G80" s="85"/>
      <c r="H80" s="85"/>
      <c r="I80" s="85"/>
      <c r="J80" s="85"/>
      <c r="K80" s="85"/>
    </row>
    <row r="81" spans="1:11" s="46" customFormat="1" ht="25.5">
      <c r="A81" s="91"/>
      <c r="B81" s="88">
        <v>85214</v>
      </c>
      <c r="C81" s="48" t="s">
        <v>287</v>
      </c>
      <c r="D81" s="85">
        <v>1154240</v>
      </c>
      <c r="E81" s="85">
        <v>1154240</v>
      </c>
      <c r="F81" s="85"/>
      <c r="G81" s="85"/>
      <c r="H81" s="85"/>
      <c r="I81" s="85"/>
      <c r="J81" s="85"/>
      <c r="K81" s="85"/>
    </row>
    <row r="82" spans="1:11" s="46" customFormat="1" ht="12.75">
      <c r="A82" s="91"/>
      <c r="B82" s="88">
        <v>85215</v>
      </c>
      <c r="C82" s="48" t="s">
        <v>288</v>
      </c>
      <c r="D82" s="85">
        <v>2880000</v>
      </c>
      <c r="E82" s="85">
        <v>2880000</v>
      </c>
      <c r="F82" s="85"/>
      <c r="G82" s="85"/>
      <c r="H82" s="85"/>
      <c r="I82" s="85"/>
      <c r="J82" s="85"/>
      <c r="K82" s="85"/>
    </row>
    <row r="83" spans="1:11" s="46" customFormat="1" ht="12.75">
      <c r="A83" s="91"/>
      <c r="B83" s="88">
        <v>85219</v>
      </c>
      <c r="C83" s="48" t="s">
        <v>135</v>
      </c>
      <c r="D83" s="85">
        <f>E83+K83</f>
        <v>778000</v>
      </c>
      <c r="E83" s="85">
        <v>718000</v>
      </c>
      <c r="F83" s="108">
        <v>539223</v>
      </c>
      <c r="G83" s="108">
        <v>110726</v>
      </c>
      <c r="H83" s="85"/>
      <c r="I83" s="85"/>
      <c r="J83" s="85"/>
      <c r="K83" s="85">
        <v>60000</v>
      </c>
    </row>
    <row r="84" spans="1:11" s="46" customFormat="1" ht="38.25">
      <c r="A84" s="91"/>
      <c r="B84" s="88">
        <v>85220</v>
      </c>
      <c r="C84" s="48" t="s">
        <v>289</v>
      </c>
      <c r="D84" s="85">
        <v>60000</v>
      </c>
      <c r="E84" s="85">
        <v>60000</v>
      </c>
      <c r="F84" s="108">
        <v>43000</v>
      </c>
      <c r="G84" s="108">
        <v>6741</v>
      </c>
      <c r="H84" s="85"/>
      <c r="I84" s="85"/>
      <c r="J84" s="85"/>
      <c r="K84" s="85"/>
    </row>
    <row r="85" spans="1:11" s="46" customFormat="1" ht="25.5">
      <c r="A85" s="91"/>
      <c r="B85" s="88">
        <v>85228</v>
      </c>
      <c r="C85" s="48" t="s">
        <v>136</v>
      </c>
      <c r="D85" s="85">
        <v>227760</v>
      </c>
      <c r="E85" s="85">
        <v>227760</v>
      </c>
      <c r="F85" s="85">
        <v>177369</v>
      </c>
      <c r="G85" s="85">
        <v>35055</v>
      </c>
      <c r="H85" s="85"/>
      <c r="I85" s="85"/>
      <c r="J85" s="85"/>
      <c r="K85" s="85"/>
    </row>
    <row r="86" spans="1:11" s="46" customFormat="1" ht="12.75">
      <c r="A86" s="91"/>
      <c r="B86" s="88">
        <v>85295</v>
      </c>
      <c r="C86" s="48" t="s">
        <v>94</v>
      </c>
      <c r="D86" s="85">
        <v>459000</v>
      </c>
      <c r="E86" s="85">
        <v>459000</v>
      </c>
      <c r="F86" s="108"/>
      <c r="G86" s="85"/>
      <c r="H86" s="85"/>
      <c r="I86" s="85"/>
      <c r="J86" s="85"/>
      <c r="K86" s="85"/>
    </row>
    <row r="87" spans="1:11" s="46" customFormat="1" ht="12.75">
      <c r="A87" s="91"/>
      <c r="B87" s="88"/>
      <c r="C87" s="48"/>
      <c r="D87" s="85"/>
      <c r="E87" s="85"/>
      <c r="F87" s="85"/>
      <c r="G87" s="85"/>
      <c r="H87" s="85"/>
      <c r="I87" s="85"/>
      <c r="J87" s="85"/>
      <c r="K87" s="85"/>
    </row>
    <row r="88" spans="1:11" s="46" customFormat="1" ht="12.75">
      <c r="A88" s="279">
        <v>854</v>
      </c>
      <c r="B88" s="280"/>
      <c r="C88" s="281" t="s">
        <v>290</v>
      </c>
      <c r="D88" s="282">
        <f aca="true" t="shared" si="4" ref="D88:K88">SUM(D89:D91)</f>
        <v>250007</v>
      </c>
      <c r="E88" s="282">
        <f t="shared" si="4"/>
        <v>246007</v>
      </c>
      <c r="F88" s="282">
        <f t="shared" si="4"/>
        <v>181900</v>
      </c>
      <c r="G88" s="282">
        <f t="shared" si="4"/>
        <v>36000</v>
      </c>
      <c r="H88" s="282">
        <f t="shared" si="4"/>
        <v>4000</v>
      </c>
      <c r="I88" s="282">
        <f t="shared" si="4"/>
        <v>0</v>
      </c>
      <c r="J88" s="282">
        <f t="shared" si="4"/>
        <v>0</v>
      </c>
      <c r="K88" s="282">
        <f t="shared" si="4"/>
        <v>0</v>
      </c>
    </row>
    <row r="89" spans="1:11" s="46" customFormat="1" ht="12.75">
      <c r="A89" s="91"/>
      <c r="B89" s="88">
        <v>85401</v>
      </c>
      <c r="C89" s="48" t="s">
        <v>291</v>
      </c>
      <c r="D89" s="85">
        <v>243907</v>
      </c>
      <c r="E89" s="85">
        <v>243907</v>
      </c>
      <c r="F89" s="85">
        <v>181900</v>
      </c>
      <c r="G89" s="85">
        <v>36000</v>
      </c>
      <c r="H89" s="85"/>
      <c r="I89" s="85"/>
      <c r="J89" s="85"/>
      <c r="K89" s="85"/>
    </row>
    <row r="90" spans="1:11" s="46" customFormat="1" ht="38.25">
      <c r="A90" s="91"/>
      <c r="B90" s="88">
        <v>85412</v>
      </c>
      <c r="C90" s="48" t="s">
        <v>292</v>
      </c>
      <c r="D90" s="85">
        <v>5000</v>
      </c>
      <c r="E90" s="85">
        <v>1000</v>
      </c>
      <c r="F90" s="85"/>
      <c r="G90" s="85"/>
      <c r="H90" s="85">
        <v>4000</v>
      </c>
      <c r="I90" s="85"/>
      <c r="J90" s="85"/>
      <c r="K90" s="85"/>
    </row>
    <row r="91" spans="1:11" s="46" customFormat="1" ht="12.75">
      <c r="A91" s="91"/>
      <c r="B91" s="88">
        <v>85446</v>
      </c>
      <c r="C91" s="48" t="s">
        <v>283</v>
      </c>
      <c r="D91" s="85">
        <v>1100</v>
      </c>
      <c r="E91" s="85">
        <v>1100</v>
      </c>
      <c r="F91" s="85"/>
      <c r="G91" s="85"/>
      <c r="H91" s="85"/>
      <c r="I91" s="85"/>
      <c r="J91" s="85"/>
      <c r="K91" s="85"/>
    </row>
    <row r="92" spans="1:11" s="46" customFormat="1" ht="12.75">
      <c r="A92" s="91"/>
      <c r="B92" s="88"/>
      <c r="C92" s="48"/>
      <c r="D92" s="85"/>
      <c r="E92" s="85"/>
      <c r="F92" s="85"/>
      <c r="G92" s="85"/>
      <c r="H92" s="85"/>
      <c r="I92" s="85"/>
      <c r="J92" s="85"/>
      <c r="K92" s="85"/>
    </row>
    <row r="93" spans="1:11" s="46" customFormat="1" ht="25.5">
      <c r="A93" s="279">
        <v>900</v>
      </c>
      <c r="B93" s="280"/>
      <c r="C93" s="281" t="s">
        <v>138</v>
      </c>
      <c r="D93" s="282">
        <f aca="true" t="shared" si="5" ref="D93:K93">SUM(D94:D99)</f>
        <v>4024875</v>
      </c>
      <c r="E93" s="282">
        <f t="shared" si="5"/>
        <v>1986030</v>
      </c>
      <c r="F93" s="282">
        <f t="shared" si="5"/>
        <v>0</v>
      </c>
      <c r="G93" s="282">
        <f t="shared" si="5"/>
        <v>0</v>
      </c>
      <c r="H93" s="282">
        <f t="shared" si="5"/>
        <v>0</v>
      </c>
      <c r="I93" s="282">
        <f t="shared" si="5"/>
        <v>0</v>
      </c>
      <c r="J93" s="282">
        <f t="shared" si="5"/>
        <v>0</v>
      </c>
      <c r="K93" s="282">
        <f t="shared" si="5"/>
        <v>2038845</v>
      </c>
    </row>
    <row r="94" spans="1:11" s="46" customFormat="1" ht="12.75">
      <c r="A94" s="91"/>
      <c r="B94" s="88">
        <v>90001</v>
      </c>
      <c r="C94" s="48" t="s">
        <v>293</v>
      </c>
      <c r="D94" s="85">
        <v>1835305</v>
      </c>
      <c r="E94" s="85"/>
      <c r="F94" s="85"/>
      <c r="G94" s="85"/>
      <c r="H94" s="85"/>
      <c r="I94" s="85"/>
      <c r="J94" s="85"/>
      <c r="K94" s="85">
        <v>1835305</v>
      </c>
    </row>
    <row r="95" spans="1:11" s="46" customFormat="1" ht="12.75">
      <c r="A95" s="91"/>
      <c r="B95" s="88">
        <v>90003</v>
      </c>
      <c r="C95" s="48" t="s">
        <v>294</v>
      </c>
      <c r="D95" s="85">
        <v>507020</v>
      </c>
      <c r="E95" s="85">
        <v>507020</v>
      </c>
      <c r="F95" s="85"/>
      <c r="G95" s="85"/>
      <c r="H95" s="85"/>
      <c r="I95" s="85"/>
      <c r="J95" s="85"/>
      <c r="K95" s="85"/>
    </row>
    <row r="96" spans="1:11" s="46" customFormat="1" ht="12.75">
      <c r="A96" s="91"/>
      <c r="B96" s="88">
        <v>90004</v>
      </c>
      <c r="C96" s="48" t="s">
        <v>295</v>
      </c>
      <c r="D96" s="85">
        <v>260000</v>
      </c>
      <c r="E96" s="85">
        <v>260000</v>
      </c>
      <c r="F96" s="85"/>
      <c r="G96" s="85"/>
      <c r="H96" s="85"/>
      <c r="I96" s="85"/>
      <c r="J96" s="85"/>
      <c r="K96" s="85"/>
    </row>
    <row r="97" spans="1:11" s="46" customFormat="1" ht="12.75">
      <c r="A97" s="91"/>
      <c r="B97" s="88">
        <v>90015</v>
      </c>
      <c r="C97" s="48" t="s">
        <v>296</v>
      </c>
      <c r="D97" s="85">
        <f>SUM(E97+K97)</f>
        <v>846000</v>
      </c>
      <c r="E97" s="85">
        <v>846000</v>
      </c>
      <c r="F97" s="85"/>
      <c r="G97" s="85"/>
      <c r="H97" s="85"/>
      <c r="I97" s="85"/>
      <c r="J97" s="85"/>
      <c r="K97" s="85"/>
    </row>
    <row r="98" spans="1:11" s="46" customFormat="1" ht="38.25">
      <c r="A98" s="91"/>
      <c r="B98" s="88">
        <v>90019</v>
      </c>
      <c r="C98" s="48" t="s">
        <v>302</v>
      </c>
      <c r="D98" s="85">
        <v>11000</v>
      </c>
      <c r="E98" s="85">
        <v>11000</v>
      </c>
      <c r="F98" s="85"/>
      <c r="G98" s="85"/>
      <c r="H98" s="85"/>
      <c r="I98" s="85"/>
      <c r="J98" s="85"/>
      <c r="K98" s="85"/>
    </row>
    <row r="99" spans="1:11" s="46" customFormat="1" ht="12.75" customHeight="1">
      <c r="A99" s="91"/>
      <c r="B99" s="88">
        <v>90095</v>
      </c>
      <c r="C99" s="48" t="s">
        <v>94</v>
      </c>
      <c r="D99" s="85">
        <v>565550</v>
      </c>
      <c r="E99" s="85">
        <v>362010</v>
      </c>
      <c r="F99" s="85"/>
      <c r="G99" s="85"/>
      <c r="H99" s="85"/>
      <c r="I99" s="85"/>
      <c r="J99" s="85"/>
      <c r="K99" s="85">
        <v>203540</v>
      </c>
    </row>
    <row r="100" spans="1:11" s="46" customFormat="1" ht="12.75">
      <c r="A100" s="91"/>
      <c r="B100" s="88"/>
      <c r="C100" s="48"/>
      <c r="D100" s="85"/>
      <c r="E100" s="85"/>
      <c r="F100" s="85"/>
      <c r="G100" s="85"/>
      <c r="H100" s="85"/>
      <c r="I100" s="85"/>
      <c r="J100" s="85"/>
      <c r="K100" s="85"/>
    </row>
    <row r="101" spans="1:11" s="46" customFormat="1" ht="12.75" customHeight="1">
      <c r="A101" s="279">
        <v>921</v>
      </c>
      <c r="B101" s="280"/>
      <c r="C101" s="281" t="s">
        <v>297</v>
      </c>
      <c r="D101" s="282">
        <f>SUM(D102:D105)</f>
        <v>1509720</v>
      </c>
      <c r="E101" s="282">
        <f>SUM(E102:E105)</f>
        <v>41720</v>
      </c>
      <c r="F101" s="282">
        <f>SUM(F102:F105)</f>
        <v>0</v>
      </c>
      <c r="G101" s="282">
        <f>SUM(G102:G105)</f>
        <v>0</v>
      </c>
      <c r="H101" s="282">
        <f>SUM(H102:H105)</f>
        <v>996000</v>
      </c>
      <c r="I101" s="282">
        <v>0</v>
      </c>
      <c r="J101" s="282">
        <v>0</v>
      </c>
      <c r="K101" s="282">
        <f>SUM(K102:K105)</f>
        <v>472000</v>
      </c>
    </row>
    <row r="102" spans="1:11" s="46" customFormat="1" ht="12.75">
      <c r="A102" s="91"/>
      <c r="B102" s="88">
        <v>92109</v>
      </c>
      <c r="C102" s="48" t="s">
        <v>298</v>
      </c>
      <c r="D102" s="85">
        <v>790960</v>
      </c>
      <c r="E102" s="85">
        <v>20960</v>
      </c>
      <c r="F102" s="85"/>
      <c r="G102" s="85"/>
      <c r="H102" s="85">
        <v>570000</v>
      </c>
      <c r="I102" s="85"/>
      <c r="J102" s="85"/>
      <c r="K102" s="85">
        <v>200000</v>
      </c>
    </row>
    <row r="103" spans="1:11" s="46" customFormat="1" ht="12.75">
      <c r="A103" s="91"/>
      <c r="B103" s="88">
        <v>92116</v>
      </c>
      <c r="C103" s="48" t="s">
        <v>299</v>
      </c>
      <c r="D103" s="85">
        <f>SUM(E103:K103)</f>
        <v>510000</v>
      </c>
      <c r="E103" s="85"/>
      <c r="F103" s="85"/>
      <c r="G103" s="85"/>
      <c r="H103" s="85">
        <v>410000</v>
      </c>
      <c r="I103" s="85"/>
      <c r="J103" s="85"/>
      <c r="K103" s="85">
        <v>100000</v>
      </c>
    </row>
    <row r="104" spans="1:11" s="46" customFormat="1" ht="12.75">
      <c r="A104" s="91"/>
      <c r="B104" s="88">
        <v>92120</v>
      </c>
      <c r="C104" s="48" t="s">
        <v>300</v>
      </c>
      <c r="D104" s="85">
        <f>SUM(E104:K104)</f>
        <v>182000</v>
      </c>
      <c r="E104" s="85"/>
      <c r="F104" s="85"/>
      <c r="G104" s="85"/>
      <c r="H104" s="85">
        <v>10000</v>
      </c>
      <c r="I104" s="85"/>
      <c r="J104" s="85"/>
      <c r="K104" s="85">
        <v>172000</v>
      </c>
    </row>
    <row r="105" spans="1:11" s="46" customFormat="1" ht="12.75">
      <c r="A105" s="91"/>
      <c r="B105" s="88">
        <v>92195</v>
      </c>
      <c r="C105" s="48" t="s">
        <v>94</v>
      </c>
      <c r="D105" s="85">
        <f>SUM(E105:K105)</f>
        <v>26760</v>
      </c>
      <c r="E105" s="85">
        <v>20760</v>
      </c>
      <c r="F105" s="85"/>
      <c r="G105" s="85"/>
      <c r="H105" s="85">
        <v>6000</v>
      </c>
      <c r="I105" s="85"/>
      <c r="J105" s="85"/>
      <c r="K105" s="85">
        <v>0</v>
      </c>
    </row>
    <row r="106" spans="1:11" s="46" customFormat="1" ht="12.75">
      <c r="A106" s="91"/>
      <c r="B106" s="88"/>
      <c r="C106" s="48"/>
      <c r="D106" s="85"/>
      <c r="E106" s="85"/>
      <c r="F106" s="85"/>
      <c r="G106" s="85"/>
      <c r="H106" s="85"/>
      <c r="I106" s="85"/>
      <c r="J106" s="85"/>
      <c r="K106" s="85"/>
    </row>
    <row r="107" spans="1:11" s="46" customFormat="1" ht="12.75">
      <c r="A107" s="279">
        <v>926</v>
      </c>
      <c r="B107" s="280"/>
      <c r="C107" s="281" t="s">
        <v>141</v>
      </c>
      <c r="D107" s="282">
        <f>SUM(D109:D111)</f>
        <v>2076911</v>
      </c>
      <c r="E107" s="282">
        <f>SUM(E109:E111)</f>
        <v>1604000</v>
      </c>
      <c r="F107" s="282">
        <f>SUM(F109:F110)</f>
        <v>726659</v>
      </c>
      <c r="G107" s="282">
        <f>SUM(G109:G110)</f>
        <v>130290</v>
      </c>
      <c r="H107" s="282">
        <f>SUM(H109:H110)</f>
        <v>200000</v>
      </c>
      <c r="I107" s="282">
        <f>SUM(I109:I110)</f>
        <v>0</v>
      </c>
      <c r="J107" s="282">
        <f>SUM(J109:J110)</f>
        <v>0</v>
      </c>
      <c r="K107" s="282">
        <f>SUM(K111)</f>
        <v>272911</v>
      </c>
    </row>
    <row r="108" spans="1:11" s="46" customFormat="1" ht="12.75">
      <c r="A108" s="91"/>
      <c r="B108" s="88"/>
      <c r="C108" s="48"/>
      <c r="D108" s="93"/>
      <c r="E108" s="93"/>
      <c r="F108" s="93"/>
      <c r="G108" s="93"/>
      <c r="H108" s="93"/>
      <c r="I108" s="93"/>
      <c r="J108" s="93"/>
      <c r="K108" s="93"/>
    </row>
    <row r="109" spans="1:11" s="46" customFormat="1" ht="12.75">
      <c r="A109" s="91"/>
      <c r="B109" s="88">
        <v>92601</v>
      </c>
      <c r="C109" s="48" t="s">
        <v>142</v>
      </c>
      <c r="D109" s="85">
        <v>1554000</v>
      </c>
      <c r="E109" s="85">
        <v>1554000</v>
      </c>
      <c r="F109" s="85">
        <v>726659</v>
      </c>
      <c r="G109" s="85">
        <v>130290</v>
      </c>
      <c r="H109" s="85"/>
      <c r="I109" s="85"/>
      <c r="J109" s="85"/>
      <c r="K109" s="85"/>
    </row>
    <row r="110" spans="1:11" s="46" customFormat="1" ht="12.75">
      <c r="A110" s="91"/>
      <c r="B110" s="88">
        <v>92605</v>
      </c>
      <c r="C110" s="48" t="s">
        <v>301</v>
      </c>
      <c r="D110" s="85">
        <v>200000</v>
      </c>
      <c r="E110" s="85"/>
      <c r="F110" s="85"/>
      <c r="G110" s="85"/>
      <c r="H110" s="85">
        <v>200000</v>
      </c>
      <c r="I110" s="85"/>
      <c r="J110" s="85"/>
      <c r="K110" s="85"/>
    </row>
    <row r="111" spans="1:11" s="46" customFormat="1" ht="12.75">
      <c r="A111" s="91"/>
      <c r="B111" s="88">
        <v>92695</v>
      </c>
      <c r="C111" s="48" t="s">
        <v>94</v>
      </c>
      <c r="D111" s="85">
        <f>SUM(E111:K111)</f>
        <v>322911</v>
      </c>
      <c r="E111" s="85">
        <v>50000</v>
      </c>
      <c r="F111" s="85"/>
      <c r="G111" s="85"/>
      <c r="H111" s="85"/>
      <c r="I111" s="85"/>
      <c r="J111" s="85"/>
      <c r="K111" s="85">
        <v>272911</v>
      </c>
    </row>
    <row r="112" spans="1:11" s="46" customFormat="1" ht="12.75">
      <c r="A112" s="91"/>
      <c r="B112" s="88"/>
      <c r="C112" s="48"/>
      <c r="D112" s="85"/>
      <c r="E112" s="85"/>
      <c r="F112" s="85"/>
      <c r="G112" s="85"/>
      <c r="H112" s="85"/>
      <c r="I112" s="85"/>
      <c r="J112" s="85"/>
      <c r="K112" s="85"/>
    </row>
    <row r="113" spans="1:11" s="46" customFormat="1" ht="12.75">
      <c r="A113" s="92"/>
      <c r="B113" s="89"/>
      <c r="C113" s="49"/>
      <c r="D113" s="86"/>
      <c r="E113" s="86"/>
      <c r="F113" s="86"/>
      <c r="G113" s="86"/>
      <c r="H113" s="86"/>
      <c r="I113" s="86"/>
      <c r="J113" s="86"/>
      <c r="K113" s="86"/>
    </row>
    <row r="114" spans="1:11" s="50" customFormat="1" ht="24.75" customHeight="1">
      <c r="A114" s="547" t="s">
        <v>51</v>
      </c>
      <c r="B114" s="548"/>
      <c r="C114" s="549"/>
      <c r="D114" s="274">
        <f aca="true" t="shared" si="6" ref="D114:K114">SUM(D8,D13,D19,D22,D26,D31,D38,D41,D44,D52,D55,D58,D61,D71,D76,D88,D93,D101,D107,)</f>
        <v>50881025</v>
      </c>
      <c r="E114" s="274">
        <f t="shared" si="6"/>
        <v>42354886</v>
      </c>
      <c r="F114" s="274">
        <f t="shared" si="6"/>
        <v>14593090</v>
      </c>
      <c r="G114" s="274">
        <f t="shared" si="6"/>
        <v>2759002</v>
      </c>
      <c r="H114" s="274">
        <f t="shared" si="6"/>
        <v>1252000</v>
      </c>
      <c r="I114" s="274">
        <f t="shared" si="6"/>
        <v>792963</v>
      </c>
      <c r="J114" s="274">
        <f t="shared" si="6"/>
        <v>0</v>
      </c>
      <c r="K114" s="274">
        <f t="shared" si="6"/>
        <v>6481176</v>
      </c>
    </row>
    <row r="116" ht="12.75">
      <c r="A116" s="58"/>
    </row>
  </sheetData>
  <mergeCells count="9">
    <mergeCell ref="A114:C114"/>
    <mergeCell ref="A1:K1"/>
    <mergeCell ref="D4:D6"/>
    <mergeCell ref="A4:A6"/>
    <mergeCell ref="C4:C6"/>
    <mergeCell ref="B4:B6"/>
    <mergeCell ref="E4:K4"/>
    <mergeCell ref="E5:E6"/>
    <mergeCell ref="K5:K6"/>
  </mergeCells>
  <printOptions horizontalCentered="1"/>
  <pageMargins left="0.3937007874015748" right="0.3937007874015748" top="1.51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Miejskiej w Choszcznie nr VI/73/2007
z dnia 29 marca 2007 r.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 topLeftCell="C77">
      <selection activeCell="D86" sqref="D86:H8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2.875" style="1" customWidth="1"/>
    <col min="5" max="5" width="13.1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10.375" style="1" customWidth="1"/>
    <col min="14" max="14" width="9.625" style="1" customWidth="1"/>
    <col min="15" max="15" width="16.75390625" style="1" customWidth="1"/>
    <col min="16" max="16384" width="9.125" style="1" customWidth="1"/>
  </cols>
  <sheetData>
    <row r="1" spans="1:15" ht="18">
      <c r="A1" s="561" t="s">
        <v>48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</row>
    <row r="2" spans="1:15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0" t="s">
        <v>28</v>
      </c>
    </row>
    <row r="3" spans="1:15" s="41" customFormat="1" ht="19.5" customHeight="1">
      <c r="A3" s="562" t="s">
        <v>39</v>
      </c>
      <c r="B3" s="562" t="s">
        <v>2</v>
      </c>
      <c r="C3" s="562" t="s">
        <v>27</v>
      </c>
      <c r="D3" s="555" t="s">
        <v>470</v>
      </c>
      <c r="E3" s="328"/>
      <c r="F3" s="557" t="s">
        <v>64</v>
      </c>
      <c r="G3" s="555" t="s">
        <v>47</v>
      </c>
      <c r="H3" s="556"/>
      <c r="I3" s="556"/>
      <c r="J3" s="556"/>
      <c r="K3" s="556"/>
      <c r="L3" s="556"/>
      <c r="M3" s="556"/>
      <c r="N3" s="557"/>
      <c r="O3" s="530" t="s">
        <v>67</v>
      </c>
    </row>
    <row r="4" spans="1:15" s="41" customFormat="1" ht="19.5" customHeight="1">
      <c r="A4" s="562"/>
      <c r="B4" s="562"/>
      <c r="C4" s="562"/>
      <c r="D4" s="555"/>
      <c r="E4" s="326"/>
      <c r="F4" s="557"/>
      <c r="G4" s="530" t="s">
        <v>72</v>
      </c>
      <c r="H4" s="530" t="s">
        <v>73</v>
      </c>
      <c r="I4" s="530"/>
      <c r="J4" s="530"/>
      <c r="K4" s="530"/>
      <c r="L4" s="530" t="s">
        <v>35</v>
      </c>
      <c r="M4" s="555" t="s">
        <v>38</v>
      </c>
      <c r="N4" s="328"/>
      <c r="O4" s="557"/>
    </row>
    <row r="5" spans="1:15" s="41" customFormat="1" ht="29.25" customHeight="1">
      <c r="A5" s="562"/>
      <c r="B5" s="562"/>
      <c r="C5" s="562"/>
      <c r="D5" s="555"/>
      <c r="E5" s="326" t="s">
        <v>469</v>
      </c>
      <c r="F5" s="557"/>
      <c r="G5" s="530"/>
      <c r="H5" s="530" t="s">
        <v>68</v>
      </c>
      <c r="I5" s="530" t="s">
        <v>60</v>
      </c>
      <c r="J5" s="530" t="s">
        <v>75</v>
      </c>
      <c r="K5" s="530" t="s">
        <v>61</v>
      </c>
      <c r="L5" s="530"/>
      <c r="M5" s="555"/>
      <c r="N5" s="326" t="s">
        <v>558</v>
      </c>
      <c r="O5" s="557"/>
    </row>
    <row r="6" spans="1:15" s="41" customFormat="1" ht="19.5" customHeight="1">
      <c r="A6" s="562"/>
      <c r="B6" s="562"/>
      <c r="C6" s="562"/>
      <c r="D6" s="555"/>
      <c r="E6" s="326" t="s">
        <v>471</v>
      </c>
      <c r="F6" s="557"/>
      <c r="G6" s="530"/>
      <c r="H6" s="530"/>
      <c r="I6" s="530"/>
      <c r="J6" s="530"/>
      <c r="K6" s="530"/>
      <c r="L6" s="530"/>
      <c r="M6" s="555"/>
      <c r="N6" s="326"/>
      <c r="O6" s="557"/>
    </row>
    <row r="7" spans="1:15" s="41" customFormat="1" ht="19.5" customHeight="1">
      <c r="A7" s="562"/>
      <c r="B7" s="562"/>
      <c r="C7" s="562"/>
      <c r="D7" s="555"/>
      <c r="E7" s="327"/>
      <c r="F7" s="557"/>
      <c r="G7" s="530"/>
      <c r="H7" s="530"/>
      <c r="I7" s="530"/>
      <c r="J7" s="530"/>
      <c r="K7" s="530"/>
      <c r="L7" s="530"/>
      <c r="M7" s="555"/>
      <c r="N7" s="327"/>
      <c r="O7" s="557"/>
    </row>
    <row r="8" spans="1:15" ht="7.5" customHeight="1">
      <c r="A8" s="18">
        <v>1</v>
      </c>
      <c r="B8" s="18">
        <v>2</v>
      </c>
      <c r="C8" s="18">
        <v>3</v>
      </c>
      <c r="D8" s="18">
        <v>4</v>
      </c>
      <c r="E8" s="329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329">
        <v>14</v>
      </c>
      <c r="O8" s="18">
        <v>15</v>
      </c>
    </row>
    <row r="9" spans="1:15" ht="39.75" customHeight="1">
      <c r="A9" s="23" t="s">
        <v>9</v>
      </c>
      <c r="B9" s="19">
        <v>600</v>
      </c>
      <c r="C9" s="19">
        <v>60016</v>
      </c>
      <c r="D9" s="79" t="s">
        <v>192</v>
      </c>
      <c r="E9" s="425" t="s">
        <v>568</v>
      </c>
      <c r="F9" s="80">
        <v>400000</v>
      </c>
      <c r="G9" s="80">
        <v>30000</v>
      </c>
      <c r="H9" s="80">
        <v>30000</v>
      </c>
      <c r="I9" s="80"/>
      <c r="J9" s="81"/>
      <c r="K9" s="19"/>
      <c r="L9" s="80">
        <v>200000</v>
      </c>
      <c r="M9" s="80">
        <v>166815</v>
      </c>
      <c r="N9" s="423"/>
      <c r="O9" s="284" t="s">
        <v>436</v>
      </c>
    </row>
    <row r="10" spans="1:15" ht="60" customHeight="1">
      <c r="A10" s="23" t="s">
        <v>10</v>
      </c>
      <c r="B10" s="19">
        <v>600</v>
      </c>
      <c r="C10" s="19">
        <v>60016</v>
      </c>
      <c r="D10" s="79" t="s">
        <v>651</v>
      </c>
      <c r="E10" s="425" t="s">
        <v>575</v>
      </c>
      <c r="F10" s="80">
        <v>331427</v>
      </c>
      <c r="G10" s="80">
        <v>330000</v>
      </c>
      <c r="H10" s="80">
        <v>330000</v>
      </c>
      <c r="I10" s="80"/>
      <c r="J10" s="81"/>
      <c r="K10" s="19"/>
      <c r="L10" s="80"/>
      <c r="M10" s="80"/>
      <c r="N10" s="423"/>
      <c r="O10" s="284" t="s">
        <v>436</v>
      </c>
    </row>
    <row r="11" spans="1:15" ht="39.75" customHeight="1">
      <c r="A11" s="23" t="s">
        <v>11</v>
      </c>
      <c r="B11" s="19">
        <v>600</v>
      </c>
      <c r="C11" s="19">
        <v>60016</v>
      </c>
      <c r="D11" s="82" t="s">
        <v>193</v>
      </c>
      <c r="E11" s="425" t="s">
        <v>556</v>
      </c>
      <c r="F11" s="80">
        <v>400000</v>
      </c>
      <c r="G11" s="80">
        <v>30000</v>
      </c>
      <c r="H11" s="80">
        <v>30000</v>
      </c>
      <c r="I11" s="80"/>
      <c r="J11" s="81"/>
      <c r="K11" s="19"/>
      <c r="L11" s="80">
        <v>220000</v>
      </c>
      <c r="M11" s="80">
        <v>150000</v>
      </c>
      <c r="N11" s="423"/>
      <c r="O11" s="284" t="s">
        <v>436</v>
      </c>
    </row>
    <row r="12" spans="1:15" ht="39.75" customHeight="1">
      <c r="A12" s="23" t="s">
        <v>1</v>
      </c>
      <c r="B12" s="19">
        <v>600</v>
      </c>
      <c r="C12" s="19">
        <v>60016</v>
      </c>
      <c r="D12" s="83" t="s">
        <v>652</v>
      </c>
      <c r="E12" s="426">
        <v>2007</v>
      </c>
      <c r="F12" s="80">
        <v>40000</v>
      </c>
      <c r="G12" s="80">
        <v>40000</v>
      </c>
      <c r="H12" s="80">
        <v>40000</v>
      </c>
      <c r="I12" s="80"/>
      <c r="J12" s="81"/>
      <c r="K12" s="19"/>
      <c r="L12" s="80"/>
      <c r="M12" s="80"/>
      <c r="N12" s="423"/>
      <c r="O12" s="284" t="s">
        <v>436</v>
      </c>
    </row>
    <row r="13" spans="1:15" ht="39.75" customHeight="1">
      <c r="A13" s="23" t="s">
        <v>15</v>
      </c>
      <c r="B13" s="19">
        <v>600</v>
      </c>
      <c r="C13" s="19">
        <v>60016</v>
      </c>
      <c r="D13" s="83" t="s">
        <v>325</v>
      </c>
      <c r="E13" s="426" t="s">
        <v>557</v>
      </c>
      <c r="F13" s="80">
        <v>120000</v>
      </c>
      <c r="G13" s="80">
        <v>15000</v>
      </c>
      <c r="H13" s="80">
        <v>15000</v>
      </c>
      <c r="I13" s="80"/>
      <c r="J13" s="81"/>
      <c r="K13" s="19"/>
      <c r="L13" s="80">
        <v>105000</v>
      </c>
      <c r="M13" s="80"/>
      <c r="N13" s="423"/>
      <c r="O13" s="284" t="s">
        <v>436</v>
      </c>
    </row>
    <row r="14" spans="1:15" ht="39.75" customHeight="1">
      <c r="A14" s="23" t="s">
        <v>16</v>
      </c>
      <c r="B14" s="19">
        <v>600</v>
      </c>
      <c r="C14" s="19">
        <v>60016</v>
      </c>
      <c r="D14" s="82" t="s">
        <v>240</v>
      </c>
      <c r="E14" s="425" t="s">
        <v>557</v>
      </c>
      <c r="F14" s="80">
        <v>250000</v>
      </c>
      <c r="G14" s="80">
        <v>15000</v>
      </c>
      <c r="H14" s="80">
        <v>15000</v>
      </c>
      <c r="I14" s="80"/>
      <c r="J14" s="81"/>
      <c r="K14" s="19"/>
      <c r="L14" s="80">
        <v>235000</v>
      </c>
      <c r="M14" s="80"/>
      <c r="N14" s="423"/>
      <c r="O14" s="284" t="s">
        <v>436</v>
      </c>
    </row>
    <row r="15" spans="1:15" ht="60" customHeight="1">
      <c r="A15" s="23" t="s">
        <v>17</v>
      </c>
      <c r="B15" s="19">
        <v>600</v>
      </c>
      <c r="C15" s="19">
        <v>60016</v>
      </c>
      <c r="D15" s="82" t="s">
        <v>626</v>
      </c>
      <c r="E15" s="425">
        <v>2007</v>
      </c>
      <c r="F15" s="80">
        <v>110000</v>
      </c>
      <c r="G15" s="80">
        <v>110000</v>
      </c>
      <c r="H15" s="80">
        <v>110000</v>
      </c>
      <c r="I15" s="80"/>
      <c r="J15" s="81"/>
      <c r="K15" s="19"/>
      <c r="L15" s="80"/>
      <c r="M15" s="80"/>
      <c r="N15" s="423"/>
      <c r="O15" s="284" t="s">
        <v>436</v>
      </c>
    </row>
    <row r="16" spans="1:15" ht="69.75" customHeight="1">
      <c r="A16" s="503" t="s">
        <v>20</v>
      </c>
      <c r="B16" s="497">
        <v>600</v>
      </c>
      <c r="C16" s="497">
        <v>60016</v>
      </c>
      <c r="D16" s="498" t="s">
        <v>653</v>
      </c>
      <c r="E16" s="499">
        <v>2007</v>
      </c>
      <c r="F16" s="500">
        <v>50000</v>
      </c>
      <c r="G16" s="500">
        <v>50000</v>
      </c>
      <c r="H16" s="500">
        <v>50000</v>
      </c>
      <c r="I16" s="500"/>
      <c r="J16" s="501"/>
      <c r="K16" s="497"/>
      <c r="L16" s="500"/>
      <c r="M16" s="500"/>
      <c r="N16" s="500"/>
      <c r="O16" s="505" t="s">
        <v>436</v>
      </c>
    </row>
    <row r="17" spans="1:16" ht="49.5" customHeight="1">
      <c r="A17" s="503" t="s">
        <v>196</v>
      </c>
      <c r="B17" s="497">
        <v>600</v>
      </c>
      <c r="C17" s="497">
        <v>60016</v>
      </c>
      <c r="D17" s="498" t="s">
        <v>686</v>
      </c>
      <c r="E17" s="499">
        <v>2008</v>
      </c>
      <c r="F17" s="500">
        <v>50000</v>
      </c>
      <c r="G17" s="500">
        <v>0</v>
      </c>
      <c r="H17" s="500">
        <v>0</v>
      </c>
      <c r="I17" s="500"/>
      <c r="J17" s="501"/>
      <c r="K17" s="497"/>
      <c r="L17" s="500">
        <v>50000</v>
      </c>
      <c r="M17" s="500"/>
      <c r="N17" s="504"/>
      <c r="O17" s="505" t="s">
        <v>436</v>
      </c>
      <c r="P17" s="495"/>
    </row>
    <row r="18" spans="1:15" ht="49.5" customHeight="1">
      <c r="A18" s="23" t="s">
        <v>197</v>
      </c>
      <c r="B18" s="19">
        <v>600</v>
      </c>
      <c r="C18" s="19">
        <v>60016</v>
      </c>
      <c r="D18" s="82" t="s">
        <v>655</v>
      </c>
      <c r="E18" s="425">
        <v>2007</v>
      </c>
      <c r="F18" s="80">
        <v>200000</v>
      </c>
      <c r="G18" s="80">
        <v>200000</v>
      </c>
      <c r="H18" s="80">
        <v>200000</v>
      </c>
      <c r="I18" s="80"/>
      <c r="J18" s="81"/>
      <c r="K18" s="19"/>
      <c r="L18" s="80"/>
      <c r="M18" s="80"/>
      <c r="N18" s="80"/>
      <c r="O18" s="23" t="s">
        <v>436</v>
      </c>
    </row>
    <row r="19" spans="1:15" ht="49.5" customHeight="1">
      <c r="A19" s="23" t="s">
        <v>198</v>
      </c>
      <c r="B19" s="19">
        <v>600</v>
      </c>
      <c r="C19" s="19">
        <v>60016</v>
      </c>
      <c r="D19" s="82" t="s">
        <v>654</v>
      </c>
      <c r="E19" s="425">
        <v>2007</v>
      </c>
      <c r="F19" s="80">
        <v>255000</v>
      </c>
      <c r="G19" s="80">
        <v>255000</v>
      </c>
      <c r="H19" s="80">
        <v>255000</v>
      </c>
      <c r="I19" s="80"/>
      <c r="J19" s="81"/>
      <c r="K19" s="19"/>
      <c r="L19" s="80"/>
      <c r="M19" s="80"/>
      <c r="N19" s="423"/>
      <c r="O19" s="284" t="s">
        <v>436</v>
      </c>
    </row>
    <row r="20" spans="1:15" ht="69.75" customHeight="1">
      <c r="A20" s="23" t="s">
        <v>200</v>
      </c>
      <c r="B20" s="19">
        <v>600</v>
      </c>
      <c r="C20" s="19">
        <v>60016</v>
      </c>
      <c r="D20" s="82" t="s">
        <v>648</v>
      </c>
      <c r="E20" s="425">
        <v>2007</v>
      </c>
      <c r="F20" s="80">
        <v>40000</v>
      </c>
      <c r="G20" s="80">
        <v>40000</v>
      </c>
      <c r="H20" s="80">
        <v>40000</v>
      </c>
      <c r="I20" s="80"/>
      <c r="J20" s="81"/>
      <c r="K20" s="19"/>
      <c r="L20" s="80"/>
      <c r="M20" s="80"/>
      <c r="N20" s="423"/>
      <c r="O20" s="284" t="s">
        <v>436</v>
      </c>
    </row>
    <row r="21" spans="1:15" ht="49.5" customHeight="1">
      <c r="A21" s="23" t="s">
        <v>243</v>
      </c>
      <c r="B21" s="19">
        <v>600</v>
      </c>
      <c r="C21" s="19">
        <v>60016</v>
      </c>
      <c r="D21" s="82" t="s">
        <v>649</v>
      </c>
      <c r="E21" s="425">
        <v>2007</v>
      </c>
      <c r="F21" s="80">
        <v>145000</v>
      </c>
      <c r="G21" s="80">
        <v>145000</v>
      </c>
      <c r="H21" s="80">
        <v>145000</v>
      </c>
      <c r="I21" s="80"/>
      <c r="J21" s="81"/>
      <c r="K21" s="19"/>
      <c r="L21" s="80"/>
      <c r="M21" s="80"/>
      <c r="N21" s="423"/>
      <c r="O21" s="284" t="s">
        <v>436</v>
      </c>
    </row>
    <row r="22" spans="1:15" ht="49.5" customHeight="1">
      <c r="A22" s="23" t="s">
        <v>202</v>
      </c>
      <c r="B22" s="19">
        <v>600</v>
      </c>
      <c r="C22" s="19">
        <v>60016</v>
      </c>
      <c r="D22" s="82" t="s">
        <v>650</v>
      </c>
      <c r="E22" s="425">
        <v>2007</v>
      </c>
      <c r="F22" s="80">
        <v>90000</v>
      </c>
      <c r="G22" s="80">
        <v>90000</v>
      </c>
      <c r="H22" s="80">
        <v>90000</v>
      </c>
      <c r="I22" s="80"/>
      <c r="J22" s="81"/>
      <c r="K22" s="19"/>
      <c r="L22" s="80"/>
      <c r="M22" s="80"/>
      <c r="N22" s="423"/>
      <c r="O22" s="284" t="s">
        <v>436</v>
      </c>
    </row>
    <row r="23" spans="1:15" ht="49.5" customHeight="1">
      <c r="A23" s="23" t="s">
        <v>204</v>
      </c>
      <c r="B23" s="19">
        <v>600</v>
      </c>
      <c r="C23" s="19">
        <v>60016</v>
      </c>
      <c r="D23" s="82" t="s">
        <v>627</v>
      </c>
      <c r="E23" s="425">
        <v>2007</v>
      </c>
      <c r="F23" s="80">
        <v>100000</v>
      </c>
      <c r="G23" s="80">
        <v>100000</v>
      </c>
      <c r="H23" s="80">
        <v>100000</v>
      </c>
      <c r="I23" s="80"/>
      <c r="J23" s="81"/>
      <c r="K23" s="19"/>
      <c r="L23" s="80"/>
      <c r="M23" s="80"/>
      <c r="N23" s="423"/>
      <c r="O23" s="284" t="s">
        <v>436</v>
      </c>
    </row>
    <row r="24" spans="1:15" ht="49.5" customHeight="1">
      <c r="A24" s="23" t="s">
        <v>206</v>
      </c>
      <c r="B24" s="19">
        <v>600</v>
      </c>
      <c r="C24" s="19">
        <v>60016</v>
      </c>
      <c r="D24" s="82" t="s">
        <v>656</v>
      </c>
      <c r="E24" s="425">
        <v>2007</v>
      </c>
      <c r="F24" s="80">
        <v>34858</v>
      </c>
      <c r="G24" s="80">
        <v>34858</v>
      </c>
      <c r="H24" s="80">
        <v>34858</v>
      </c>
      <c r="I24" s="80"/>
      <c r="J24" s="81"/>
      <c r="K24" s="19"/>
      <c r="L24" s="80"/>
      <c r="M24" s="80"/>
      <c r="N24" s="423"/>
      <c r="O24" s="284" t="s">
        <v>436</v>
      </c>
    </row>
    <row r="25" spans="1:15" ht="49.5" customHeight="1">
      <c r="A25" s="23" t="s">
        <v>244</v>
      </c>
      <c r="B25" s="19">
        <v>600</v>
      </c>
      <c r="C25" s="19">
        <v>60016</v>
      </c>
      <c r="D25" s="82" t="s">
        <v>628</v>
      </c>
      <c r="E25" s="425">
        <v>2007</v>
      </c>
      <c r="F25" s="80">
        <v>5000</v>
      </c>
      <c r="G25" s="80">
        <v>5000</v>
      </c>
      <c r="H25" s="80">
        <v>5000</v>
      </c>
      <c r="I25" s="80"/>
      <c r="J25" s="81"/>
      <c r="K25" s="19"/>
      <c r="L25" s="80"/>
      <c r="M25" s="80"/>
      <c r="N25" s="423"/>
      <c r="O25" s="284" t="s">
        <v>436</v>
      </c>
    </row>
    <row r="26" spans="1:15" ht="69.75" customHeight="1">
      <c r="A26" s="23" t="s">
        <v>207</v>
      </c>
      <c r="B26" s="19">
        <v>600</v>
      </c>
      <c r="C26" s="19">
        <v>60016</v>
      </c>
      <c r="D26" s="84" t="s">
        <v>629</v>
      </c>
      <c r="E26" s="425" t="s">
        <v>557</v>
      </c>
      <c r="F26" s="80">
        <v>280000</v>
      </c>
      <c r="G26" s="80">
        <v>141142</v>
      </c>
      <c r="H26" s="80">
        <v>141142</v>
      </c>
      <c r="I26" s="80"/>
      <c r="J26" s="81"/>
      <c r="K26" s="19"/>
      <c r="L26" s="80">
        <v>138858</v>
      </c>
      <c r="M26" s="80"/>
      <c r="N26" s="423"/>
      <c r="O26" s="284" t="s">
        <v>436</v>
      </c>
    </row>
    <row r="27" spans="1:15" ht="39.75" customHeight="1">
      <c r="A27" s="503" t="s">
        <v>208</v>
      </c>
      <c r="B27" s="497">
        <v>600</v>
      </c>
      <c r="C27" s="497">
        <v>60017</v>
      </c>
      <c r="D27" s="498" t="s">
        <v>657</v>
      </c>
      <c r="E27" s="499">
        <v>2008</v>
      </c>
      <c r="F27" s="500">
        <v>100000</v>
      </c>
      <c r="G27" s="500">
        <v>0</v>
      </c>
      <c r="H27" s="500">
        <v>0</v>
      </c>
      <c r="I27" s="500"/>
      <c r="J27" s="501"/>
      <c r="K27" s="497"/>
      <c r="L27" s="500">
        <v>100000</v>
      </c>
      <c r="M27" s="500"/>
      <c r="N27" s="504"/>
      <c r="O27" s="505" t="s">
        <v>436</v>
      </c>
    </row>
    <row r="28" spans="1:15" ht="39.75" customHeight="1">
      <c r="A28" s="23" t="s">
        <v>209</v>
      </c>
      <c r="B28" s="19">
        <v>600</v>
      </c>
      <c r="C28" s="19">
        <v>60017</v>
      </c>
      <c r="D28" s="82" t="s">
        <v>194</v>
      </c>
      <c r="E28" s="425">
        <v>2007</v>
      </c>
      <c r="F28" s="80">
        <v>30000</v>
      </c>
      <c r="G28" s="80">
        <v>30000</v>
      </c>
      <c r="H28" s="80">
        <v>30000</v>
      </c>
      <c r="I28" s="80"/>
      <c r="J28" s="81"/>
      <c r="K28" s="19"/>
      <c r="L28" s="80"/>
      <c r="M28" s="107"/>
      <c r="N28" s="424"/>
      <c r="O28" s="284" t="s">
        <v>436</v>
      </c>
    </row>
    <row r="29" spans="1:15" ht="39.75" customHeight="1">
      <c r="A29" s="23" t="s">
        <v>211</v>
      </c>
      <c r="B29" s="19">
        <v>630</v>
      </c>
      <c r="C29" s="19">
        <v>63095</v>
      </c>
      <c r="D29" s="82" t="s">
        <v>195</v>
      </c>
      <c r="E29" s="425" t="s">
        <v>570</v>
      </c>
      <c r="F29" s="80">
        <v>3200000</v>
      </c>
      <c r="G29" s="80">
        <v>150000</v>
      </c>
      <c r="H29" s="80">
        <v>150000</v>
      </c>
      <c r="I29" s="80"/>
      <c r="J29" s="81"/>
      <c r="K29" s="19"/>
      <c r="L29" s="80">
        <v>1000000</v>
      </c>
      <c r="M29" s="107">
        <v>600000</v>
      </c>
      <c r="N29" s="424">
        <v>1367312</v>
      </c>
      <c r="O29" s="284" t="s">
        <v>436</v>
      </c>
    </row>
    <row r="30" spans="1:15" ht="39.75" customHeight="1">
      <c r="A30" s="23" t="s">
        <v>212</v>
      </c>
      <c r="B30" s="19">
        <v>700</v>
      </c>
      <c r="C30" s="19">
        <v>70005</v>
      </c>
      <c r="D30" s="82" t="s">
        <v>250</v>
      </c>
      <c r="E30" s="425">
        <v>2007</v>
      </c>
      <c r="F30" s="80">
        <v>50000</v>
      </c>
      <c r="G30" s="80">
        <v>50000</v>
      </c>
      <c r="H30" s="80">
        <v>50000</v>
      </c>
      <c r="I30" s="80"/>
      <c r="J30" s="81"/>
      <c r="K30" s="19"/>
      <c r="L30" s="80"/>
      <c r="M30" s="107"/>
      <c r="N30" s="107"/>
      <c r="O30" s="23" t="s">
        <v>437</v>
      </c>
    </row>
    <row r="31" spans="1:15" ht="34.5" customHeight="1">
      <c r="A31" s="503" t="s">
        <v>215</v>
      </c>
      <c r="B31" s="497">
        <v>700</v>
      </c>
      <c r="C31" s="497">
        <v>70095</v>
      </c>
      <c r="D31" s="498" t="s">
        <v>698</v>
      </c>
      <c r="E31" s="499">
        <v>2007</v>
      </c>
      <c r="F31" s="500">
        <v>30000</v>
      </c>
      <c r="G31" s="500">
        <v>30000</v>
      </c>
      <c r="H31" s="500">
        <v>30000</v>
      </c>
      <c r="I31" s="500"/>
      <c r="J31" s="501"/>
      <c r="K31" s="497"/>
      <c r="L31" s="500"/>
      <c r="M31" s="502"/>
      <c r="N31" s="502"/>
      <c r="O31" s="503" t="s">
        <v>436</v>
      </c>
    </row>
    <row r="32" spans="1:15" ht="34.5" customHeight="1">
      <c r="A32" s="503" t="s">
        <v>216</v>
      </c>
      <c r="B32" s="497">
        <v>710</v>
      </c>
      <c r="C32" s="497">
        <v>71035</v>
      </c>
      <c r="D32" s="498" t="s">
        <v>699</v>
      </c>
      <c r="E32" s="499" t="s">
        <v>560</v>
      </c>
      <c r="F32" s="500">
        <v>1500000</v>
      </c>
      <c r="G32" s="500">
        <v>149920</v>
      </c>
      <c r="H32" s="500">
        <v>149920</v>
      </c>
      <c r="I32" s="500"/>
      <c r="J32" s="501"/>
      <c r="K32" s="497"/>
      <c r="L32" s="500">
        <v>500000</v>
      </c>
      <c r="M32" s="502">
        <v>500000</v>
      </c>
      <c r="N32" s="502">
        <v>350080</v>
      </c>
      <c r="O32" s="503" t="s">
        <v>436</v>
      </c>
    </row>
    <row r="33" spans="1:15" ht="39.75" customHeight="1">
      <c r="A33" s="23" t="s">
        <v>217</v>
      </c>
      <c r="B33" s="19">
        <v>710</v>
      </c>
      <c r="C33" s="19">
        <v>71035</v>
      </c>
      <c r="D33" s="82" t="s">
        <v>658</v>
      </c>
      <c r="E33" s="425" t="s">
        <v>559</v>
      </c>
      <c r="F33" s="80">
        <v>800000</v>
      </c>
      <c r="G33" s="80">
        <v>0</v>
      </c>
      <c r="H33" s="80">
        <v>0</v>
      </c>
      <c r="I33" s="80"/>
      <c r="J33" s="81"/>
      <c r="K33" s="19"/>
      <c r="L33" s="80">
        <v>20000</v>
      </c>
      <c r="M33" s="107">
        <v>780000</v>
      </c>
      <c r="N33" s="107"/>
      <c r="O33" s="23" t="s">
        <v>436</v>
      </c>
    </row>
    <row r="34" spans="1:15" ht="39.75" customHeight="1">
      <c r="A34" s="23" t="s">
        <v>219</v>
      </c>
      <c r="B34" s="19">
        <v>750</v>
      </c>
      <c r="C34" s="19">
        <v>75011</v>
      </c>
      <c r="D34" s="82" t="s">
        <v>199</v>
      </c>
      <c r="E34" s="425">
        <v>2007</v>
      </c>
      <c r="F34" s="80">
        <v>50000</v>
      </c>
      <c r="G34" s="80">
        <v>50000</v>
      </c>
      <c r="H34" s="80">
        <v>50000</v>
      </c>
      <c r="I34" s="80"/>
      <c r="J34" s="81"/>
      <c r="K34" s="19"/>
      <c r="L34" s="80"/>
      <c r="M34" s="107"/>
      <c r="N34" s="107"/>
      <c r="O34" s="23" t="s">
        <v>436</v>
      </c>
    </row>
    <row r="35" spans="1:15" ht="39.75" customHeight="1">
      <c r="A35" s="23" t="s">
        <v>220</v>
      </c>
      <c r="B35" s="19">
        <v>750</v>
      </c>
      <c r="C35" s="19">
        <v>75023</v>
      </c>
      <c r="D35" s="443" t="s">
        <v>611</v>
      </c>
      <c r="E35" s="425">
        <v>2007</v>
      </c>
      <c r="F35" s="80">
        <v>125000</v>
      </c>
      <c r="G35" s="80">
        <v>125000</v>
      </c>
      <c r="H35" s="80">
        <v>125000</v>
      </c>
      <c r="I35" s="80"/>
      <c r="J35" s="81"/>
      <c r="K35" s="19"/>
      <c r="L35" s="80"/>
      <c r="M35" s="107"/>
      <c r="N35" s="107"/>
      <c r="O35" s="23" t="s">
        <v>713</v>
      </c>
    </row>
    <row r="36" spans="1:15" ht="39.75" customHeight="1">
      <c r="A36" s="23" t="s">
        <v>221</v>
      </c>
      <c r="B36" s="66">
        <v>750</v>
      </c>
      <c r="C36" s="66">
        <v>75023</v>
      </c>
      <c r="D36" s="443" t="s">
        <v>612</v>
      </c>
      <c r="E36" s="425">
        <v>2007</v>
      </c>
      <c r="F36" s="80">
        <v>100000</v>
      </c>
      <c r="G36" s="80">
        <v>100000</v>
      </c>
      <c r="H36" s="80">
        <v>100000</v>
      </c>
      <c r="I36" s="80"/>
      <c r="J36" s="81"/>
      <c r="K36" s="19"/>
      <c r="L36" s="80"/>
      <c r="M36" s="107"/>
      <c r="N36" s="107"/>
      <c r="O36" s="284" t="s">
        <v>714</v>
      </c>
    </row>
    <row r="37" spans="1:15" ht="39.75" customHeight="1">
      <c r="A37" s="23" t="s">
        <v>222</v>
      </c>
      <c r="B37" s="19">
        <v>750</v>
      </c>
      <c r="C37" s="19">
        <v>75023</v>
      </c>
      <c r="D37" s="82" t="s">
        <v>561</v>
      </c>
      <c r="E37" s="425" t="s">
        <v>557</v>
      </c>
      <c r="F37" s="80">
        <v>100000</v>
      </c>
      <c r="G37" s="80">
        <v>5000</v>
      </c>
      <c r="H37" s="80">
        <v>5000</v>
      </c>
      <c r="I37" s="80"/>
      <c r="J37" s="81"/>
      <c r="K37" s="19"/>
      <c r="L37" s="80">
        <v>95000</v>
      </c>
      <c r="M37" s="107"/>
      <c r="N37" s="107"/>
      <c r="O37" s="23" t="s">
        <v>566</v>
      </c>
    </row>
    <row r="38" spans="1:15" ht="39.75" customHeight="1">
      <c r="A38" s="23" t="s">
        <v>223</v>
      </c>
      <c r="B38" s="19">
        <v>750</v>
      </c>
      <c r="C38" s="19">
        <v>75075</v>
      </c>
      <c r="D38" s="82" t="s">
        <v>580</v>
      </c>
      <c r="E38" s="425">
        <v>2007</v>
      </c>
      <c r="F38" s="80">
        <v>5000</v>
      </c>
      <c r="G38" s="80">
        <v>5000</v>
      </c>
      <c r="H38" s="80">
        <v>5000</v>
      </c>
      <c r="I38" s="80"/>
      <c r="J38" s="81"/>
      <c r="K38" s="19"/>
      <c r="L38" s="80"/>
      <c r="M38" s="107"/>
      <c r="N38" s="107"/>
      <c r="O38" s="23" t="s">
        <v>589</v>
      </c>
    </row>
    <row r="39" spans="1:15" ht="39.75" customHeight="1">
      <c r="A39" s="23" t="s">
        <v>224</v>
      </c>
      <c r="B39" s="19">
        <v>754</v>
      </c>
      <c r="C39" s="19">
        <v>75412</v>
      </c>
      <c r="D39" s="84" t="s">
        <v>645</v>
      </c>
      <c r="E39" s="427" t="s">
        <v>557</v>
      </c>
      <c r="F39" s="80">
        <v>315000</v>
      </c>
      <c r="G39" s="80">
        <v>15000</v>
      </c>
      <c r="H39" s="80">
        <v>15000</v>
      </c>
      <c r="I39" s="80"/>
      <c r="J39" s="81"/>
      <c r="K39" s="19"/>
      <c r="L39" s="80">
        <v>300000</v>
      </c>
      <c r="M39" s="107"/>
      <c r="N39" s="107"/>
      <c r="O39" s="23" t="s">
        <v>439</v>
      </c>
    </row>
    <row r="40" spans="1:15" ht="39.75" customHeight="1">
      <c r="A40" s="23" t="s">
        <v>226</v>
      </c>
      <c r="B40" s="19">
        <v>754</v>
      </c>
      <c r="C40" s="19">
        <v>75412</v>
      </c>
      <c r="D40" s="84" t="s">
        <v>201</v>
      </c>
      <c r="E40" s="427" t="s">
        <v>557</v>
      </c>
      <c r="F40" s="80">
        <v>180000</v>
      </c>
      <c r="G40" s="80">
        <v>120000</v>
      </c>
      <c r="H40" s="80">
        <v>120000</v>
      </c>
      <c r="I40" s="80"/>
      <c r="J40" s="81"/>
      <c r="K40" s="19"/>
      <c r="L40" s="80">
        <v>60000</v>
      </c>
      <c r="M40" s="107"/>
      <c r="N40" s="107"/>
      <c r="O40" s="23" t="s">
        <v>439</v>
      </c>
    </row>
    <row r="41" spans="1:15" ht="39.75" customHeight="1">
      <c r="A41" s="23" t="s">
        <v>227</v>
      </c>
      <c r="B41" s="19">
        <v>801</v>
      </c>
      <c r="C41" s="19">
        <v>80101</v>
      </c>
      <c r="D41" s="82" t="s">
        <v>205</v>
      </c>
      <c r="E41" s="425" t="s">
        <v>563</v>
      </c>
      <c r="F41" s="80">
        <v>122000</v>
      </c>
      <c r="G41" s="80">
        <f>H41+I41+J41+K41</f>
        <v>120000</v>
      </c>
      <c r="H41" s="80">
        <v>120000</v>
      </c>
      <c r="I41" s="80"/>
      <c r="J41" s="81"/>
      <c r="K41" s="19"/>
      <c r="L41" s="80"/>
      <c r="M41" s="107"/>
      <c r="N41" s="107"/>
      <c r="O41" s="23" t="s">
        <v>436</v>
      </c>
    </row>
    <row r="42" spans="1:15" ht="39.75" customHeight="1">
      <c r="A42" s="503" t="s">
        <v>228</v>
      </c>
      <c r="B42" s="497">
        <v>801</v>
      </c>
      <c r="C42" s="497">
        <v>80101</v>
      </c>
      <c r="D42" s="498" t="s">
        <v>706</v>
      </c>
      <c r="E42" s="499">
        <v>2007</v>
      </c>
      <c r="F42" s="500">
        <v>15000</v>
      </c>
      <c r="G42" s="500">
        <v>15000</v>
      </c>
      <c r="H42" s="500">
        <v>15000</v>
      </c>
      <c r="I42" s="500"/>
      <c r="J42" s="501"/>
      <c r="K42" s="497"/>
      <c r="L42" s="500"/>
      <c r="M42" s="502"/>
      <c r="N42" s="502"/>
      <c r="O42" s="503" t="s">
        <v>440</v>
      </c>
    </row>
    <row r="43" spans="1:15" ht="39.75" customHeight="1">
      <c r="A43" s="23" t="s">
        <v>229</v>
      </c>
      <c r="B43" s="19">
        <v>801</v>
      </c>
      <c r="C43" s="19">
        <v>80101</v>
      </c>
      <c r="D43" s="82" t="s">
        <v>625</v>
      </c>
      <c r="E43" s="425" t="s">
        <v>557</v>
      </c>
      <c r="F43" s="80">
        <v>350000</v>
      </c>
      <c r="G43" s="80">
        <v>180000</v>
      </c>
      <c r="H43" s="80">
        <v>180000</v>
      </c>
      <c r="I43" s="80"/>
      <c r="J43" s="81"/>
      <c r="K43" s="19"/>
      <c r="L43" s="80">
        <v>170000</v>
      </c>
      <c r="M43" s="107"/>
      <c r="N43" s="107"/>
      <c r="O43" s="23" t="s">
        <v>440</v>
      </c>
    </row>
    <row r="44" spans="1:15" ht="39.75" customHeight="1">
      <c r="A44" s="23" t="s">
        <v>231</v>
      </c>
      <c r="B44" s="19">
        <v>801</v>
      </c>
      <c r="C44" s="19">
        <v>80101</v>
      </c>
      <c r="D44" s="443" t="s">
        <v>666</v>
      </c>
      <c r="E44" s="445">
        <v>2007</v>
      </c>
      <c r="F44" s="423">
        <v>550000</v>
      </c>
      <c r="G44" s="80">
        <v>550000</v>
      </c>
      <c r="H44" s="80">
        <v>350000</v>
      </c>
      <c r="I44" s="80"/>
      <c r="J44" s="81">
        <v>200000</v>
      </c>
      <c r="K44" s="19"/>
      <c r="L44" s="80"/>
      <c r="M44" s="107"/>
      <c r="N44" s="107"/>
      <c r="O44" s="503" t="s">
        <v>697</v>
      </c>
    </row>
    <row r="45" spans="1:15" ht="39.75" customHeight="1">
      <c r="A45" s="23" t="s">
        <v>233</v>
      </c>
      <c r="B45" s="19">
        <v>801</v>
      </c>
      <c r="C45" s="19">
        <v>80110</v>
      </c>
      <c r="D45" s="82" t="s">
        <v>203</v>
      </c>
      <c r="E45" s="425" t="s">
        <v>557</v>
      </c>
      <c r="F45" s="80">
        <v>180000</v>
      </c>
      <c r="G45" s="80">
        <v>20000</v>
      </c>
      <c r="H45" s="80">
        <v>20000</v>
      </c>
      <c r="I45" s="80"/>
      <c r="J45" s="81"/>
      <c r="K45" s="19"/>
      <c r="L45" s="80">
        <v>160000</v>
      </c>
      <c r="M45" s="107"/>
      <c r="N45" s="107"/>
      <c r="O45" s="23" t="s">
        <v>440</v>
      </c>
    </row>
    <row r="46" spans="1:15" ht="39.75" customHeight="1">
      <c r="A46" s="23" t="s">
        <v>234</v>
      </c>
      <c r="B46" s="19">
        <v>851</v>
      </c>
      <c r="C46" s="442">
        <v>85154</v>
      </c>
      <c r="D46" s="531" t="s">
        <v>585</v>
      </c>
      <c r="E46" s="531" t="s">
        <v>569</v>
      </c>
      <c r="F46" s="558">
        <v>786994</v>
      </c>
      <c r="G46" s="447">
        <v>141500</v>
      </c>
      <c r="H46" s="80">
        <v>141500</v>
      </c>
      <c r="I46" s="80"/>
      <c r="J46" s="81"/>
      <c r="K46" s="19"/>
      <c r="L46" s="80"/>
      <c r="M46" s="107"/>
      <c r="N46" s="107"/>
      <c r="O46" s="449" t="s">
        <v>441</v>
      </c>
    </row>
    <row r="47" spans="1:15" ht="54.75" customHeight="1">
      <c r="A47" s="23" t="s">
        <v>236</v>
      </c>
      <c r="B47" s="19">
        <v>852</v>
      </c>
      <c r="C47" s="442">
        <v>85203</v>
      </c>
      <c r="D47" s="532"/>
      <c r="E47" s="532"/>
      <c r="F47" s="559"/>
      <c r="G47" s="447">
        <v>150000</v>
      </c>
      <c r="H47" s="80">
        <v>150000</v>
      </c>
      <c r="I47" s="80"/>
      <c r="J47" s="81"/>
      <c r="K47" s="19"/>
      <c r="L47" s="80"/>
      <c r="M47" s="107"/>
      <c r="N47" s="107"/>
      <c r="O47" s="449" t="s">
        <v>441</v>
      </c>
    </row>
    <row r="48" spans="1:15" ht="39.75" customHeight="1">
      <c r="A48" s="23" t="s">
        <v>576</v>
      </c>
      <c r="B48" s="19">
        <v>852</v>
      </c>
      <c r="C48" s="442">
        <v>85219</v>
      </c>
      <c r="D48" s="82" t="s">
        <v>612</v>
      </c>
      <c r="E48" s="481">
        <v>2007</v>
      </c>
      <c r="F48" s="480">
        <v>60000</v>
      </c>
      <c r="G48" s="447">
        <v>60000</v>
      </c>
      <c r="H48" s="80">
        <v>60000</v>
      </c>
      <c r="I48" s="80"/>
      <c r="J48" s="81"/>
      <c r="K48" s="19"/>
      <c r="L48" s="80"/>
      <c r="M48" s="107"/>
      <c r="N48" s="107"/>
      <c r="O48" s="506" t="s">
        <v>441</v>
      </c>
    </row>
    <row r="49" spans="1:15" ht="39.75" customHeight="1">
      <c r="A49" s="23" t="s">
        <v>577</v>
      </c>
      <c r="B49" s="19">
        <v>900</v>
      </c>
      <c r="C49" s="19">
        <v>90001</v>
      </c>
      <c r="D49" s="444" t="s">
        <v>685</v>
      </c>
      <c r="E49" s="446">
        <v>2007</v>
      </c>
      <c r="F49" s="448">
        <v>250000</v>
      </c>
      <c r="G49" s="80">
        <v>250000</v>
      </c>
      <c r="H49" s="80">
        <v>250000</v>
      </c>
      <c r="I49" s="80"/>
      <c r="J49" s="81"/>
      <c r="K49" s="19"/>
      <c r="L49" s="80"/>
      <c r="M49" s="107"/>
      <c r="N49" s="107"/>
      <c r="O49" s="23" t="s">
        <v>436</v>
      </c>
    </row>
    <row r="50" spans="1:15" ht="39.75" customHeight="1">
      <c r="A50" s="23" t="s">
        <v>578</v>
      </c>
      <c r="B50" s="19">
        <v>900</v>
      </c>
      <c r="C50" s="19">
        <v>90001</v>
      </c>
      <c r="D50" s="83" t="s">
        <v>210</v>
      </c>
      <c r="E50" s="426" t="s">
        <v>562</v>
      </c>
      <c r="F50" s="80">
        <v>400000</v>
      </c>
      <c r="G50" s="80">
        <v>300000</v>
      </c>
      <c r="H50" s="80">
        <v>244000</v>
      </c>
      <c r="I50" s="80"/>
      <c r="J50" s="81">
        <v>56000</v>
      </c>
      <c r="K50" s="19"/>
      <c r="L50" s="80">
        <v>100000</v>
      </c>
      <c r="M50" s="107"/>
      <c r="N50" s="107"/>
      <c r="O50" s="23" t="s">
        <v>436</v>
      </c>
    </row>
    <row r="51" spans="1:15" ht="39.75" customHeight="1">
      <c r="A51" s="23" t="s">
        <v>251</v>
      </c>
      <c r="B51" s="19">
        <v>900</v>
      </c>
      <c r="C51" s="19">
        <v>90001</v>
      </c>
      <c r="D51" s="83" t="s">
        <v>213</v>
      </c>
      <c r="E51" s="426" t="s">
        <v>571</v>
      </c>
      <c r="F51" s="80">
        <v>16900000</v>
      </c>
      <c r="G51" s="80">
        <v>500000</v>
      </c>
      <c r="H51" s="80">
        <v>500000</v>
      </c>
      <c r="I51" s="80"/>
      <c r="J51" s="81"/>
      <c r="K51" s="19"/>
      <c r="L51" s="80">
        <v>3000000</v>
      </c>
      <c r="M51" s="107">
        <v>5000000</v>
      </c>
      <c r="N51" s="107">
        <v>8379300</v>
      </c>
      <c r="O51" s="23" t="s">
        <v>436</v>
      </c>
    </row>
    <row r="52" spans="1:15" ht="39.75" customHeight="1">
      <c r="A52" s="23" t="s">
        <v>579</v>
      </c>
      <c r="B52" s="19">
        <v>900</v>
      </c>
      <c r="C52" s="19">
        <v>90001</v>
      </c>
      <c r="D52" s="83" t="s">
        <v>214</v>
      </c>
      <c r="E52" s="426" t="s">
        <v>572</v>
      </c>
      <c r="F52" s="80">
        <v>7950000</v>
      </c>
      <c r="G52" s="80">
        <f>H52+I52+J52+K52</f>
        <v>40000</v>
      </c>
      <c r="H52" s="80">
        <v>40000</v>
      </c>
      <c r="I52" s="80"/>
      <c r="J52" s="81"/>
      <c r="K52" s="19"/>
      <c r="L52" s="80"/>
      <c r="M52" s="107"/>
      <c r="N52" s="107"/>
      <c r="O52" s="23" t="s">
        <v>436</v>
      </c>
    </row>
    <row r="53" spans="1:15" ht="39.75" customHeight="1">
      <c r="A53" s="23" t="s">
        <v>245</v>
      </c>
      <c r="B53" s="19">
        <v>900</v>
      </c>
      <c r="C53" s="19">
        <v>90001</v>
      </c>
      <c r="D53" s="83" t="s">
        <v>659</v>
      </c>
      <c r="E53" s="426">
        <v>2007</v>
      </c>
      <c r="F53" s="80">
        <v>50000</v>
      </c>
      <c r="G53" s="80">
        <v>50000</v>
      </c>
      <c r="H53" s="80">
        <v>50000</v>
      </c>
      <c r="I53" s="80"/>
      <c r="J53" s="81"/>
      <c r="K53" s="19"/>
      <c r="L53" s="80"/>
      <c r="M53" s="107"/>
      <c r="N53" s="107"/>
      <c r="O53" s="23" t="s">
        <v>436</v>
      </c>
    </row>
    <row r="54" spans="1:15" ht="39.75" customHeight="1">
      <c r="A54" s="23" t="s">
        <v>246</v>
      </c>
      <c r="B54" s="19">
        <v>900</v>
      </c>
      <c r="C54" s="19">
        <v>90001</v>
      </c>
      <c r="D54" s="83" t="s">
        <v>646</v>
      </c>
      <c r="E54" s="426" t="s">
        <v>557</v>
      </c>
      <c r="F54" s="80">
        <v>300000</v>
      </c>
      <c r="G54" s="80">
        <v>20000</v>
      </c>
      <c r="H54" s="80">
        <v>20000</v>
      </c>
      <c r="I54" s="80"/>
      <c r="J54" s="81"/>
      <c r="K54" s="19"/>
      <c r="L54" s="80">
        <v>280000</v>
      </c>
      <c r="M54" s="107"/>
      <c r="N54" s="107"/>
      <c r="O54" s="23" t="s">
        <v>436</v>
      </c>
    </row>
    <row r="55" spans="1:15" ht="39.75" customHeight="1">
      <c r="A55" s="23" t="s">
        <v>247</v>
      </c>
      <c r="B55" s="19">
        <v>900</v>
      </c>
      <c r="C55" s="19">
        <v>90001</v>
      </c>
      <c r="D55" s="83" t="s">
        <v>218</v>
      </c>
      <c r="E55" s="426" t="s">
        <v>556</v>
      </c>
      <c r="F55" s="80">
        <v>170000</v>
      </c>
      <c r="G55" s="80">
        <v>10000</v>
      </c>
      <c r="H55" s="80">
        <v>10000</v>
      </c>
      <c r="I55" s="80"/>
      <c r="J55" s="81"/>
      <c r="K55" s="19"/>
      <c r="L55" s="80">
        <v>80000</v>
      </c>
      <c r="M55" s="107">
        <v>80000</v>
      </c>
      <c r="N55" s="107"/>
      <c r="O55" s="23" t="s">
        <v>436</v>
      </c>
    </row>
    <row r="56" spans="1:15" ht="39.75" customHeight="1">
      <c r="A56" s="23" t="s">
        <v>248</v>
      </c>
      <c r="B56" s="19">
        <v>900</v>
      </c>
      <c r="C56" s="19">
        <v>90001</v>
      </c>
      <c r="D56" s="82" t="s">
        <v>660</v>
      </c>
      <c r="E56" s="425">
        <v>2007</v>
      </c>
      <c r="F56" s="80">
        <f>G56+L56+M56</f>
        <v>70000</v>
      </c>
      <c r="G56" s="80">
        <f>H56+I56+J56+K56</f>
        <v>70000</v>
      </c>
      <c r="H56" s="80">
        <v>70000</v>
      </c>
      <c r="I56" s="80"/>
      <c r="J56" s="81"/>
      <c r="K56" s="19"/>
      <c r="L56" s="80"/>
      <c r="M56" s="107"/>
      <c r="N56" s="107"/>
      <c r="O56" s="23" t="s">
        <v>436</v>
      </c>
    </row>
    <row r="57" spans="1:15" ht="39.75" customHeight="1">
      <c r="A57" s="23" t="s">
        <v>249</v>
      </c>
      <c r="B57" s="19">
        <v>900</v>
      </c>
      <c r="C57" s="19">
        <v>90001</v>
      </c>
      <c r="D57" s="82" t="s">
        <v>661</v>
      </c>
      <c r="E57" s="425">
        <v>2007</v>
      </c>
      <c r="F57" s="80">
        <v>120000</v>
      </c>
      <c r="G57" s="80">
        <v>120000</v>
      </c>
      <c r="H57" s="80">
        <v>120000</v>
      </c>
      <c r="I57" s="80"/>
      <c r="J57" s="81"/>
      <c r="K57" s="19"/>
      <c r="L57" s="80"/>
      <c r="M57" s="107"/>
      <c r="N57" s="107"/>
      <c r="O57" s="23" t="s">
        <v>436</v>
      </c>
    </row>
    <row r="58" spans="1:15" ht="49.5" customHeight="1">
      <c r="A58" s="23" t="s">
        <v>252</v>
      </c>
      <c r="B58" s="19">
        <v>900</v>
      </c>
      <c r="C58" s="19">
        <v>90001</v>
      </c>
      <c r="D58" s="82" t="s">
        <v>662</v>
      </c>
      <c r="E58" s="425" t="s">
        <v>557</v>
      </c>
      <c r="F58" s="80">
        <v>170000</v>
      </c>
      <c r="G58" s="80">
        <v>120000</v>
      </c>
      <c r="H58" s="80">
        <v>85000</v>
      </c>
      <c r="I58" s="80"/>
      <c r="J58" s="81">
        <v>35000</v>
      </c>
      <c r="K58" s="19"/>
      <c r="L58" s="80">
        <v>50000</v>
      </c>
      <c r="M58" s="107"/>
      <c r="N58" s="107"/>
      <c r="O58" s="23" t="s">
        <v>436</v>
      </c>
    </row>
    <row r="59" spans="1:15" ht="49.5" customHeight="1">
      <c r="A59" s="23" t="s">
        <v>253</v>
      </c>
      <c r="B59" s="19">
        <v>900</v>
      </c>
      <c r="C59" s="19">
        <v>90001</v>
      </c>
      <c r="D59" s="82" t="s">
        <v>663</v>
      </c>
      <c r="E59" s="425" t="s">
        <v>563</v>
      </c>
      <c r="F59" s="80">
        <v>25000</v>
      </c>
      <c r="G59" s="80">
        <v>25000</v>
      </c>
      <c r="H59" s="80">
        <v>25000</v>
      </c>
      <c r="I59" s="80"/>
      <c r="J59" s="81"/>
      <c r="K59" s="19"/>
      <c r="L59" s="80"/>
      <c r="M59" s="107"/>
      <c r="N59" s="107"/>
      <c r="O59" s="23" t="s">
        <v>436</v>
      </c>
    </row>
    <row r="60" spans="1:15" ht="39.75" customHeight="1">
      <c r="A60" s="23" t="s">
        <v>254</v>
      </c>
      <c r="B60" s="19">
        <v>900</v>
      </c>
      <c r="C60" s="19">
        <v>90001</v>
      </c>
      <c r="D60" s="82" t="s">
        <v>225</v>
      </c>
      <c r="E60" s="425">
        <v>2007</v>
      </c>
      <c r="F60" s="80">
        <f>G60+L60+M60</f>
        <v>35000</v>
      </c>
      <c r="G60" s="80">
        <f>H60+I60+J60+K60</f>
        <v>35000</v>
      </c>
      <c r="H60" s="80">
        <v>17765</v>
      </c>
      <c r="I60" s="80"/>
      <c r="J60" s="81">
        <v>17235</v>
      </c>
      <c r="K60" s="19"/>
      <c r="L60" s="80"/>
      <c r="M60" s="107"/>
      <c r="N60" s="107"/>
      <c r="O60" s="23" t="s">
        <v>436</v>
      </c>
    </row>
    <row r="61" spans="1:15" ht="39.75" customHeight="1">
      <c r="A61" s="23" t="s">
        <v>613</v>
      </c>
      <c r="B61" s="19">
        <v>900</v>
      </c>
      <c r="C61" s="19">
        <v>90001</v>
      </c>
      <c r="D61" s="82" t="s">
        <v>664</v>
      </c>
      <c r="E61" s="425" t="s">
        <v>556</v>
      </c>
      <c r="F61" s="80">
        <v>2020000</v>
      </c>
      <c r="G61" s="80">
        <v>170000</v>
      </c>
      <c r="H61" s="80">
        <v>170000</v>
      </c>
      <c r="I61" s="80"/>
      <c r="J61" s="81"/>
      <c r="K61" s="19"/>
      <c r="L61" s="80">
        <v>1650000</v>
      </c>
      <c r="M61" s="107">
        <v>200000</v>
      </c>
      <c r="N61" s="107"/>
      <c r="O61" s="23" t="s">
        <v>436</v>
      </c>
    </row>
    <row r="62" spans="1:15" ht="39.75" customHeight="1">
      <c r="A62" s="23" t="s">
        <v>614</v>
      </c>
      <c r="B62" s="19">
        <v>900</v>
      </c>
      <c r="C62" s="19">
        <v>90001</v>
      </c>
      <c r="D62" s="82" t="s">
        <v>665</v>
      </c>
      <c r="E62" s="425" t="s">
        <v>557</v>
      </c>
      <c r="F62" s="80">
        <v>200000</v>
      </c>
      <c r="G62" s="80">
        <v>20000</v>
      </c>
      <c r="H62" s="80">
        <v>20000</v>
      </c>
      <c r="I62" s="80"/>
      <c r="J62" s="81"/>
      <c r="K62" s="19"/>
      <c r="L62" s="80">
        <v>180000</v>
      </c>
      <c r="M62" s="107"/>
      <c r="N62" s="107"/>
      <c r="O62" s="23" t="s">
        <v>436</v>
      </c>
    </row>
    <row r="63" spans="1:15" ht="39.75" customHeight="1">
      <c r="A63" s="23" t="s">
        <v>630</v>
      </c>
      <c r="B63" s="19">
        <v>900</v>
      </c>
      <c r="C63" s="19">
        <v>90001</v>
      </c>
      <c r="D63" s="82" t="s">
        <v>230</v>
      </c>
      <c r="E63" s="425" t="s">
        <v>557</v>
      </c>
      <c r="F63" s="80">
        <v>200000</v>
      </c>
      <c r="G63" s="80">
        <v>15000</v>
      </c>
      <c r="H63" s="80">
        <v>15000</v>
      </c>
      <c r="I63" s="80"/>
      <c r="J63" s="81"/>
      <c r="K63" s="19"/>
      <c r="L63" s="80">
        <v>185000</v>
      </c>
      <c r="M63" s="107"/>
      <c r="N63" s="107"/>
      <c r="O63" s="23" t="s">
        <v>436</v>
      </c>
    </row>
    <row r="64" spans="1:15" ht="39.75" customHeight="1">
      <c r="A64" s="23" t="s">
        <v>631</v>
      </c>
      <c r="B64" s="19">
        <v>900</v>
      </c>
      <c r="C64" s="19">
        <v>90001</v>
      </c>
      <c r="D64" s="82" t="s">
        <v>232</v>
      </c>
      <c r="E64" s="425" t="s">
        <v>562</v>
      </c>
      <c r="F64" s="80">
        <v>200000</v>
      </c>
      <c r="G64" s="80">
        <v>20000</v>
      </c>
      <c r="H64" s="80">
        <v>20000</v>
      </c>
      <c r="I64" s="80"/>
      <c r="J64" s="81"/>
      <c r="K64" s="19"/>
      <c r="L64" s="80">
        <v>166824</v>
      </c>
      <c r="M64" s="107"/>
      <c r="N64" s="107"/>
      <c r="O64" s="23" t="s">
        <v>436</v>
      </c>
    </row>
    <row r="65" spans="1:15" ht="39.75" customHeight="1">
      <c r="A65" s="23" t="s">
        <v>632</v>
      </c>
      <c r="B65" s="19">
        <v>900</v>
      </c>
      <c r="C65" s="19">
        <v>90001</v>
      </c>
      <c r="D65" s="82" t="s">
        <v>326</v>
      </c>
      <c r="E65" s="425">
        <v>2007</v>
      </c>
      <c r="F65" s="80">
        <v>170000</v>
      </c>
      <c r="G65" s="80">
        <v>170000</v>
      </c>
      <c r="H65" s="80">
        <v>170000</v>
      </c>
      <c r="I65" s="80"/>
      <c r="J65" s="81"/>
      <c r="K65" s="19"/>
      <c r="L65" s="80"/>
      <c r="M65" s="107"/>
      <c r="N65" s="107"/>
      <c r="O65" s="23" t="s">
        <v>436</v>
      </c>
    </row>
    <row r="66" spans="1:15" ht="60" customHeight="1">
      <c r="A66" s="503" t="s">
        <v>633</v>
      </c>
      <c r="B66" s="497">
        <v>900</v>
      </c>
      <c r="C66" s="497">
        <v>90001</v>
      </c>
      <c r="D66" s="498" t="s">
        <v>690</v>
      </c>
      <c r="E66" s="499">
        <v>2007</v>
      </c>
      <c r="F66" s="500">
        <v>8540</v>
      </c>
      <c r="G66" s="500">
        <v>8540</v>
      </c>
      <c r="H66" s="500">
        <v>8540</v>
      </c>
      <c r="I66" s="500"/>
      <c r="J66" s="501"/>
      <c r="K66" s="497"/>
      <c r="L66" s="500"/>
      <c r="M66" s="502"/>
      <c r="N66" s="493"/>
      <c r="O66" s="503" t="s">
        <v>436</v>
      </c>
    </row>
    <row r="67" spans="1:15" ht="39.75" customHeight="1">
      <c r="A67" s="23" t="s">
        <v>634</v>
      </c>
      <c r="B67" s="19">
        <v>900</v>
      </c>
      <c r="C67" s="19">
        <v>90095</v>
      </c>
      <c r="D67" s="82" t="s">
        <v>235</v>
      </c>
      <c r="E67" s="425" t="s">
        <v>556</v>
      </c>
      <c r="F67" s="80">
        <v>400000</v>
      </c>
      <c r="G67" s="80">
        <v>25000</v>
      </c>
      <c r="H67" s="80">
        <v>25000</v>
      </c>
      <c r="I67" s="80"/>
      <c r="J67" s="81"/>
      <c r="K67" s="19"/>
      <c r="L67" s="80">
        <v>200000</v>
      </c>
      <c r="M67" s="107">
        <v>175000</v>
      </c>
      <c r="N67" s="107"/>
      <c r="O67" s="23" t="s">
        <v>436</v>
      </c>
    </row>
    <row r="68" spans="1:15" ht="39.75" customHeight="1">
      <c r="A68" s="23" t="s">
        <v>635</v>
      </c>
      <c r="B68" s="19">
        <v>900</v>
      </c>
      <c r="C68" s="19">
        <v>90095</v>
      </c>
      <c r="D68" s="82" t="s">
        <v>237</v>
      </c>
      <c r="E68" s="425">
        <v>2007</v>
      </c>
      <c r="F68" s="80">
        <f>G68+L68+M68</f>
        <v>60000</v>
      </c>
      <c r="G68" s="80">
        <f>H68+I68+J68+K68</f>
        <v>60000</v>
      </c>
      <c r="H68" s="80">
        <v>60000</v>
      </c>
      <c r="I68" s="80"/>
      <c r="J68" s="81"/>
      <c r="K68" s="19"/>
      <c r="L68" s="80"/>
      <c r="M68" s="107"/>
      <c r="N68" s="107"/>
      <c r="O68" s="23" t="s">
        <v>436</v>
      </c>
    </row>
    <row r="69" spans="1:15" ht="60" customHeight="1">
      <c r="A69" s="23" t="s">
        <v>643</v>
      </c>
      <c r="B69" s="19">
        <v>900</v>
      </c>
      <c r="C69" s="19">
        <v>90095</v>
      </c>
      <c r="D69" s="82" t="s">
        <v>642</v>
      </c>
      <c r="E69" s="425" t="s">
        <v>557</v>
      </c>
      <c r="F69" s="80">
        <v>180000</v>
      </c>
      <c r="G69" s="80">
        <v>110000</v>
      </c>
      <c r="H69" s="80">
        <v>110000</v>
      </c>
      <c r="I69" s="80"/>
      <c r="J69" s="81"/>
      <c r="K69" s="19"/>
      <c r="L69" s="80">
        <v>70000</v>
      </c>
      <c r="M69" s="107"/>
      <c r="N69" s="107"/>
      <c r="O69" s="23" t="s">
        <v>436</v>
      </c>
    </row>
    <row r="70" spans="1:15" ht="45" customHeight="1">
      <c r="A70" s="503" t="s">
        <v>636</v>
      </c>
      <c r="B70" s="497">
        <v>900</v>
      </c>
      <c r="C70" s="497">
        <v>90095</v>
      </c>
      <c r="D70" s="498" t="s">
        <v>691</v>
      </c>
      <c r="E70" s="499">
        <v>2007</v>
      </c>
      <c r="F70" s="500">
        <v>8540</v>
      </c>
      <c r="G70" s="500">
        <v>8540</v>
      </c>
      <c r="H70" s="500">
        <v>8540</v>
      </c>
      <c r="I70" s="500"/>
      <c r="J70" s="501"/>
      <c r="K70" s="497"/>
      <c r="L70" s="500"/>
      <c r="M70" s="502"/>
      <c r="N70" s="502"/>
      <c r="O70" s="503" t="s">
        <v>436</v>
      </c>
    </row>
    <row r="71" spans="1:15" ht="39.75" customHeight="1">
      <c r="A71" s="503" t="s">
        <v>637</v>
      </c>
      <c r="B71" s="497">
        <v>921</v>
      </c>
      <c r="C71" s="497">
        <v>92109</v>
      </c>
      <c r="D71" s="498" t="s">
        <v>238</v>
      </c>
      <c r="E71" s="499" t="s">
        <v>556</v>
      </c>
      <c r="F71" s="500">
        <v>600000</v>
      </c>
      <c r="G71" s="500">
        <v>100000</v>
      </c>
      <c r="H71" s="500">
        <v>100000</v>
      </c>
      <c r="I71" s="500"/>
      <c r="J71" s="501"/>
      <c r="K71" s="497"/>
      <c r="L71" s="500">
        <v>300000</v>
      </c>
      <c r="M71" s="502">
        <v>200000</v>
      </c>
      <c r="N71" s="502"/>
      <c r="O71" s="503" t="s">
        <v>445</v>
      </c>
    </row>
    <row r="72" spans="1:15" ht="39.75" customHeight="1">
      <c r="A72" s="503" t="s">
        <v>638</v>
      </c>
      <c r="B72" s="497">
        <v>921</v>
      </c>
      <c r="C72" s="497">
        <v>92109</v>
      </c>
      <c r="D72" s="498" t="s">
        <v>694</v>
      </c>
      <c r="E72" s="499" t="s">
        <v>564</v>
      </c>
      <c r="F72" s="500">
        <v>270000</v>
      </c>
      <c r="G72" s="500">
        <v>100000</v>
      </c>
      <c r="H72" s="500">
        <v>100000</v>
      </c>
      <c r="I72" s="500"/>
      <c r="J72" s="501"/>
      <c r="K72" s="497"/>
      <c r="L72" s="500">
        <v>100000</v>
      </c>
      <c r="M72" s="502">
        <v>63706</v>
      </c>
      <c r="N72" s="502"/>
      <c r="O72" s="503" t="s">
        <v>437</v>
      </c>
    </row>
    <row r="73" spans="1:15" ht="39.75" customHeight="1">
      <c r="A73" s="23" t="s">
        <v>639</v>
      </c>
      <c r="B73" s="19">
        <v>921</v>
      </c>
      <c r="C73" s="19">
        <v>92116</v>
      </c>
      <c r="D73" s="82" t="s">
        <v>242</v>
      </c>
      <c r="E73" s="425" t="s">
        <v>562</v>
      </c>
      <c r="F73" s="80">
        <v>160000</v>
      </c>
      <c r="G73" s="80">
        <v>100000</v>
      </c>
      <c r="H73" s="80">
        <v>100000</v>
      </c>
      <c r="I73" s="80"/>
      <c r="J73" s="81"/>
      <c r="K73" s="19"/>
      <c r="L73" s="80">
        <v>60000</v>
      </c>
      <c r="M73" s="107"/>
      <c r="N73" s="107"/>
      <c r="O73" s="23" t="s">
        <v>436</v>
      </c>
    </row>
    <row r="74" spans="1:15" ht="69.75" customHeight="1">
      <c r="A74" s="23" t="s">
        <v>640</v>
      </c>
      <c r="B74" s="19">
        <v>921</v>
      </c>
      <c r="C74" s="19">
        <v>92120</v>
      </c>
      <c r="D74" s="82" t="s">
        <v>565</v>
      </c>
      <c r="E74" s="425">
        <v>2007</v>
      </c>
      <c r="F74" s="80">
        <v>172000</v>
      </c>
      <c r="G74" s="80">
        <v>172000</v>
      </c>
      <c r="H74" s="80">
        <v>172000</v>
      </c>
      <c r="I74" s="80"/>
      <c r="J74" s="81"/>
      <c r="K74" s="19"/>
      <c r="L74" s="80"/>
      <c r="M74" s="107"/>
      <c r="N74" s="107"/>
      <c r="O74" s="23" t="s">
        <v>436</v>
      </c>
    </row>
    <row r="75" spans="1:15" ht="39.75" customHeight="1">
      <c r="A75" s="23" t="s">
        <v>692</v>
      </c>
      <c r="B75" s="19">
        <v>921</v>
      </c>
      <c r="C75" s="19">
        <v>92195</v>
      </c>
      <c r="D75" s="82" t="s">
        <v>241</v>
      </c>
      <c r="E75" s="425" t="s">
        <v>559</v>
      </c>
      <c r="F75" s="80">
        <v>170000</v>
      </c>
      <c r="G75" s="80">
        <v>0</v>
      </c>
      <c r="H75" s="80">
        <v>0</v>
      </c>
      <c r="I75" s="80"/>
      <c r="J75" s="81"/>
      <c r="K75" s="19"/>
      <c r="L75" s="80">
        <v>120000</v>
      </c>
      <c r="M75" s="107">
        <v>50000</v>
      </c>
      <c r="N75" s="107"/>
      <c r="O75" s="23" t="s">
        <v>436</v>
      </c>
    </row>
    <row r="76" spans="1:15" ht="39.75" customHeight="1">
      <c r="A76" s="23" t="s">
        <v>693</v>
      </c>
      <c r="B76" s="19">
        <v>926</v>
      </c>
      <c r="C76" s="19">
        <v>92695</v>
      </c>
      <c r="D76" s="82" t="s">
        <v>588</v>
      </c>
      <c r="E76" s="425" t="s">
        <v>587</v>
      </c>
      <c r="F76" s="80">
        <v>5078200</v>
      </c>
      <c r="G76" s="80">
        <v>122911</v>
      </c>
      <c r="H76" s="80"/>
      <c r="I76" s="80"/>
      <c r="J76" s="81">
        <v>122911</v>
      </c>
      <c r="K76" s="19"/>
      <c r="L76" s="80"/>
      <c r="M76" s="107"/>
      <c r="N76" s="107"/>
      <c r="O76" s="23" t="s">
        <v>436</v>
      </c>
    </row>
    <row r="77" spans="1:15" ht="39.75" customHeight="1">
      <c r="A77" s="23" t="s">
        <v>695</v>
      </c>
      <c r="B77" s="19">
        <v>926</v>
      </c>
      <c r="C77" s="19">
        <v>92695</v>
      </c>
      <c r="D77" s="82" t="s">
        <v>586</v>
      </c>
      <c r="E77" s="425">
        <v>2007</v>
      </c>
      <c r="F77" s="80">
        <v>150000</v>
      </c>
      <c r="G77" s="80">
        <v>150000</v>
      </c>
      <c r="H77" s="80">
        <v>150000</v>
      </c>
      <c r="I77" s="80"/>
      <c r="J77" s="81"/>
      <c r="K77" s="19"/>
      <c r="L77" s="80"/>
      <c r="M77" s="107"/>
      <c r="N77" s="107"/>
      <c r="O77" s="23" t="s">
        <v>436</v>
      </c>
    </row>
    <row r="78" spans="1:15" ht="39.75" customHeight="1">
      <c r="A78" s="23" t="s">
        <v>696</v>
      </c>
      <c r="B78" s="19">
        <v>926</v>
      </c>
      <c r="C78" s="19">
        <v>92695</v>
      </c>
      <c r="D78" s="79" t="s">
        <v>239</v>
      </c>
      <c r="E78" s="425" t="s">
        <v>559</v>
      </c>
      <c r="F78" s="80">
        <v>100000</v>
      </c>
      <c r="G78" s="80">
        <v>0</v>
      </c>
      <c r="H78" s="80">
        <v>0</v>
      </c>
      <c r="I78" s="80"/>
      <c r="J78" s="81"/>
      <c r="K78" s="19"/>
      <c r="L78" s="80">
        <v>80000</v>
      </c>
      <c r="M78" s="107">
        <v>20000</v>
      </c>
      <c r="N78" s="107"/>
      <c r="O78" s="23" t="s">
        <v>442</v>
      </c>
    </row>
    <row r="79" spans="1:15" ht="39.75" customHeight="1">
      <c r="A79" s="560" t="s">
        <v>63</v>
      </c>
      <c r="B79" s="560"/>
      <c r="C79" s="560"/>
      <c r="D79" s="560"/>
      <c r="E79" s="323" t="s">
        <v>435</v>
      </c>
      <c r="F79" s="323" t="s">
        <v>435</v>
      </c>
      <c r="G79" s="324">
        <f aca="true" t="shared" si="0" ref="G79:M79">SUM(G9:G78)</f>
        <v>6589411</v>
      </c>
      <c r="H79" s="324">
        <f t="shared" si="0"/>
        <v>6158265</v>
      </c>
      <c r="I79" s="324">
        <f t="shared" si="0"/>
        <v>0</v>
      </c>
      <c r="J79" s="324">
        <f t="shared" si="0"/>
        <v>431146</v>
      </c>
      <c r="K79" s="324">
        <f t="shared" si="0"/>
        <v>0</v>
      </c>
      <c r="L79" s="324">
        <f t="shared" si="0"/>
        <v>9975682</v>
      </c>
      <c r="M79" s="325">
        <f t="shared" si="0"/>
        <v>7985521</v>
      </c>
      <c r="N79" s="325"/>
      <c r="O79" s="323" t="s">
        <v>435</v>
      </c>
    </row>
    <row r="80" ht="12.75">
      <c r="H80" s="487"/>
    </row>
    <row r="81" spans="3:14" ht="12.75">
      <c r="C81" s="1" t="s">
        <v>436</v>
      </c>
      <c r="D81" s="554" t="s">
        <v>592</v>
      </c>
      <c r="E81" s="554"/>
      <c r="F81" s="554"/>
      <c r="G81" s="554"/>
      <c r="H81" s="554"/>
      <c r="J81" s="554"/>
      <c r="K81" s="554"/>
      <c r="L81" s="554"/>
      <c r="M81" s="554"/>
      <c r="N81" s="554"/>
    </row>
    <row r="82" spans="3:14" ht="12.75">
      <c r="C82" s="1" t="s">
        <v>437</v>
      </c>
      <c r="D82" s="554" t="s">
        <v>593</v>
      </c>
      <c r="E82" s="554"/>
      <c r="F82" s="554"/>
      <c r="G82" s="554"/>
      <c r="H82" s="554"/>
      <c r="J82" s="554"/>
      <c r="K82" s="554"/>
      <c r="L82" s="554"/>
      <c r="M82" s="554"/>
      <c r="N82" s="554"/>
    </row>
    <row r="83" spans="3:14" ht="12.75">
      <c r="C83" s="1" t="s">
        <v>439</v>
      </c>
      <c r="D83" s="554" t="s">
        <v>443</v>
      </c>
      <c r="E83" s="554"/>
      <c r="F83" s="554"/>
      <c r="G83" s="554"/>
      <c r="H83" s="554"/>
      <c r="J83" s="554"/>
      <c r="K83" s="554"/>
      <c r="L83" s="554"/>
      <c r="M83" s="554"/>
      <c r="N83" s="554"/>
    </row>
    <row r="84" spans="3:8" ht="12.75">
      <c r="C84" s="1" t="s">
        <v>438</v>
      </c>
      <c r="D84" s="554" t="s">
        <v>444</v>
      </c>
      <c r="E84" s="554"/>
      <c r="F84" s="554"/>
      <c r="G84" s="554"/>
      <c r="H84" s="554"/>
    </row>
    <row r="85" spans="3:8" ht="12.75">
      <c r="C85" s="1" t="s">
        <v>713</v>
      </c>
      <c r="D85" s="554" t="s">
        <v>715</v>
      </c>
      <c r="E85" s="554"/>
      <c r="F85" s="554"/>
      <c r="G85" s="554"/>
      <c r="H85" s="554"/>
    </row>
    <row r="86" spans="3:8" ht="12.75">
      <c r="C86" s="1" t="s">
        <v>590</v>
      </c>
      <c r="D86" s="554" t="s">
        <v>591</v>
      </c>
      <c r="E86" s="554"/>
      <c r="F86" s="554"/>
      <c r="G86" s="554"/>
      <c r="H86" s="554"/>
    </row>
    <row r="87" spans="3:8" ht="12.75">
      <c r="C87" s="1" t="s">
        <v>440</v>
      </c>
      <c r="D87" s="554" t="s">
        <v>446</v>
      </c>
      <c r="E87" s="554"/>
      <c r="F87" s="554"/>
      <c r="G87" s="554"/>
      <c r="H87" s="554"/>
    </row>
    <row r="88" spans="3:8" ht="12.75">
      <c r="C88" s="1" t="s">
        <v>445</v>
      </c>
      <c r="D88" s="554" t="s">
        <v>459</v>
      </c>
      <c r="E88" s="554"/>
      <c r="F88" s="554"/>
      <c r="G88" s="554"/>
      <c r="H88" s="554"/>
    </row>
    <row r="89" spans="3:8" ht="12.75">
      <c r="C89" s="1" t="s">
        <v>442</v>
      </c>
      <c r="D89" s="554" t="s">
        <v>324</v>
      </c>
      <c r="E89" s="554"/>
      <c r="F89" s="554"/>
      <c r="G89" s="554"/>
      <c r="H89" s="554"/>
    </row>
    <row r="90" spans="3:8" ht="12.75">
      <c r="C90" s="1" t="s">
        <v>441</v>
      </c>
      <c r="D90" s="554" t="s">
        <v>594</v>
      </c>
      <c r="E90" s="554"/>
      <c r="F90" s="554"/>
      <c r="G90" s="554"/>
      <c r="H90" s="554"/>
    </row>
    <row r="91" spans="4:8" ht="12.75">
      <c r="D91" s="533"/>
      <c r="E91" s="533"/>
      <c r="F91" s="533"/>
      <c r="G91" s="533"/>
      <c r="H91" s="533"/>
    </row>
  </sheetData>
  <mergeCells count="34">
    <mergeCell ref="D88:H88"/>
    <mergeCell ref="D89:H89"/>
    <mergeCell ref="D90:H90"/>
    <mergeCell ref="D91:H91"/>
    <mergeCell ref="F3:F7"/>
    <mergeCell ref="M4:M7"/>
    <mergeCell ref="L4:L7"/>
    <mergeCell ref="D46:D47"/>
    <mergeCell ref="E46:E47"/>
    <mergeCell ref="H4:K4"/>
    <mergeCell ref="H5:H7"/>
    <mergeCell ref="I5:I7"/>
    <mergeCell ref="J5:J7"/>
    <mergeCell ref="K5:K7"/>
    <mergeCell ref="G3:N3"/>
    <mergeCell ref="F46:F47"/>
    <mergeCell ref="A79:D79"/>
    <mergeCell ref="A1:O1"/>
    <mergeCell ref="A3:A7"/>
    <mergeCell ref="B3:B7"/>
    <mergeCell ref="C3:C7"/>
    <mergeCell ref="D3:D7"/>
    <mergeCell ref="O3:O7"/>
    <mergeCell ref="G4:G7"/>
    <mergeCell ref="D84:H84"/>
    <mergeCell ref="D86:H86"/>
    <mergeCell ref="D87:H87"/>
    <mergeCell ref="J81:N81"/>
    <mergeCell ref="J82:N82"/>
    <mergeCell ref="J83:N83"/>
    <mergeCell ref="D81:H81"/>
    <mergeCell ref="D82:H82"/>
    <mergeCell ref="D83:H83"/>
    <mergeCell ref="D85:H85"/>
  </mergeCells>
  <printOptions horizontalCentered="1"/>
  <pageMargins left="0.5" right="0.3937007874015748" top="1.39" bottom="0.7874015748031497" header="0.5118110236220472" footer="0.5118110236220472"/>
  <pageSetup horizontalDpi="300" verticalDpi="300" orientation="landscape" paperSize="9" scale="70" r:id="rId1"/>
  <headerFooter alignWithMargins="0">
    <oddHeader>&amp;R&amp;9Załącznik nr &amp;A
do uchwały Rady Miejskiej w  Choszcznie  Nr VI/73/2007
z dnia 29 marca 2007 r.</oddHeader>
    <oddFooter>&amp;CStrona &amp;P</oddFooter>
  </headerFooter>
  <rowBreaks count="3" manualBreakCount="3">
    <brk id="45" max="14" man="1"/>
    <brk id="57" max="14" man="1"/>
    <brk id="7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workbookViewId="0" topLeftCell="E32">
      <selection activeCell="K32" sqref="K3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2.875" style="1" customWidth="1"/>
    <col min="5" max="5" width="12.00390625" style="1" customWidth="1"/>
    <col min="6" max="6" width="12.375" style="1" customWidth="1"/>
    <col min="7" max="8" width="10.125" style="1" customWidth="1"/>
    <col min="9" max="9" width="12.6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561" t="s">
        <v>669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</row>
    <row r="2" spans="1:11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0" t="s">
        <v>28</v>
      </c>
    </row>
    <row r="3" spans="1:11" s="41" customFormat="1" ht="19.5" customHeight="1">
      <c r="A3" s="562" t="s">
        <v>39</v>
      </c>
      <c r="B3" s="562" t="s">
        <v>2</v>
      </c>
      <c r="C3" s="562" t="s">
        <v>27</v>
      </c>
      <c r="D3" s="555" t="s">
        <v>470</v>
      </c>
      <c r="E3" s="530" t="s">
        <v>64</v>
      </c>
      <c r="F3" s="555" t="s">
        <v>47</v>
      </c>
      <c r="G3" s="556"/>
      <c r="H3" s="556"/>
      <c r="I3" s="556"/>
      <c r="J3" s="556"/>
      <c r="K3" s="530" t="s">
        <v>67</v>
      </c>
    </row>
    <row r="4" spans="1:11" s="41" customFormat="1" ht="19.5" customHeight="1">
      <c r="A4" s="562"/>
      <c r="B4" s="562"/>
      <c r="C4" s="562"/>
      <c r="D4" s="555"/>
      <c r="E4" s="530"/>
      <c r="F4" s="530" t="s">
        <v>681</v>
      </c>
      <c r="G4" s="530" t="s">
        <v>73</v>
      </c>
      <c r="H4" s="530"/>
      <c r="I4" s="530"/>
      <c r="J4" s="530"/>
      <c r="K4" s="557"/>
    </row>
    <row r="5" spans="1:11" s="41" customFormat="1" ht="29.25" customHeight="1">
      <c r="A5" s="562"/>
      <c r="B5" s="562"/>
      <c r="C5" s="562"/>
      <c r="D5" s="555"/>
      <c r="E5" s="530"/>
      <c r="F5" s="530"/>
      <c r="G5" s="530" t="s">
        <v>68</v>
      </c>
      <c r="H5" s="530" t="s">
        <v>60</v>
      </c>
      <c r="I5" s="530" t="s">
        <v>75</v>
      </c>
      <c r="J5" s="530" t="s">
        <v>61</v>
      </c>
      <c r="K5" s="557"/>
    </row>
    <row r="6" spans="1:11" s="41" customFormat="1" ht="19.5" customHeight="1">
      <c r="A6" s="562"/>
      <c r="B6" s="562"/>
      <c r="C6" s="562"/>
      <c r="D6" s="555"/>
      <c r="E6" s="530"/>
      <c r="F6" s="530"/>
      <c r="G6" s="530"/>
      <c r="H6" s="530"/>
      <c r="I6" s="530"/>
      <c r="J6" s="530"/>
      <c r="K6" s="557"/>
    </row>
    <row r="7" spans="1:11" s="41" customFormat="1" ht="19.5" customHeight="1">
      <c r="A7" s="562"/>
      <c r="B7" s="562"/>
      <c r="C7" s="562"/>
      <c r="D7" s="555"/>
      <c r="E7" s="530"/>
      <c r="F7" s="530"/>
      <c r="G7" s="530"/>
      <c r="H7" s="530"/>
      <c r="I7" s="530"/>
      <c r="J7" s="530"/>
      <c r="K7" s="557"/>
    </row>
    <row r="8" spans="1:11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</row>
    <row r="9" spans="1:11" ht="39.75" customHeight="1">
      <c r="A9" s="23" t="s">
        <v>9</v>
      </c>
      <c r="B9" s="19">
        <v>600</v>
      </c>
      <c r="C9" s="19">
        <v>60016</v>
      </c>
      <c r="D9" s="79" t="s">
        <v>192</v>
      </c>
      <c r="E9" s="80">
        <v>400000</v>
      </c>
      <c r="F9" s="80">
        <v>30000</v>
      </c>
      <c r="G9" s="80">
        <v>30000</v>
      </c>
      <c r="H9" s="80"/>
      <c r="I9" s="81"/>
      <c r="J9" s="19"/>
      <c r="K9" s="284" t="s">
        <v>436</v>
      </c>
    </row>
    <row r="10" spans="1:11" ht="54.75" customHeight="1">
      <c r="A10" s="23" t="s">
        <v>10</v>
      </c>
      <c r="B10" s="19">
        <v>600</v>
      </c>
      <c r="C10" s="19">
        <v>60016</v>
      </c>
      <c r="D10" s="79" t="s">
        <v>679</v>
      </c>
      <c r="E10" s="80">
        <v>331427</v>
      </c>
      <c r="F10" s="80">
        <v>330000</v>
      </c>
      <c r="G10" s="80">
        <v>330000</v>
      </c>
      <c r="H10" s="80"/>
      <c r="I10" s="81"/>
      <c r="J10" s="19"/>
      <c r="K10" s="284" t="s">
        <v>436</v>
      </c>
    </row>
    <row r="11" spans="1:11" ht="39.75" customHeight="1">
      <c r="A11" s="23" t="s">
        <v>11</v>
      </c>
      <c r="B11" s="19">
        <v>600</v>
      </c>
      <c r="C11" s="19">
        <v>60016</v>
      </c>
      <c r="D11" s="82" t="s">
        <v>193</v>
      </c>
      <c r="E11" s="80">
        <v>400000</v>
      </c>
      <c r="F11" s="80">
        <v>30000</v>
      </c>
      <c r="G11" s="80">
        <v>30000</v>
      </c>
      <c r="H11" s="80"/>
      <c r="I11" s="81"/>
      <c r="J11" s="19"/>
      <c r="K11" s="284" t="s">
        <v>436</v>
      </c>
    </row>
    <row r="12" spans="1:11" ht="39.75" customHeight="1">
      <c r="A12" s="23" t="s">
        <v>1</v>
      </c>
      <c r="B12" s="19">
        <v>600</v>
      </c>
      <c r="C12" s="19">
        <v>60016</v>
      </c>
      <c r="D12" s="83" t="s">
        <v>652</v>
      </c>
      <c r="E12" s="80">
        <v>40000</v>
      </c>
      <c r="F12" s="80">
        <v>40000</v>
      </c>
      <c r="G12" s="80">
        <v>40000</v>
      </c>
      <c r="H12" s="80"/>
      <c r="I12" s="81"/>
      <c r="J12" s="19"/>
      <c r="K12" s="284" t="s">
        <v>436</v>
      </c>
    </row>
    <row r="13" spans="1:11" ht="39.75" customHeight="1">
      <c r="A13" s="23" t="s">
        <v>15</v>
      </c>
      <c r="B13" s="19">
        <v>600</v>
      </c>
      <c r="C13" s="19">
        <v>60016</v>
      </c>
      <c r="D13" s="83" t="s">
        <v>325</v>
      </c>
      <c r="E13" s="80">
        <v>120000</v>
      </c>
      <c r="F13" s="80">
        <v>15000</v>
      </c>
      <c r="G13" s="80">
        <v>15000</v>
      </c>
      <c r="H13" s="80"/>
      <c r="I13" s="81"/>
      <c r="J13" s="19"/>
      <c r="K13" s="284" t="s">
        <v>436</v>
      </c>
    </row>
    <row r="14" spans="1:11" ht="39.75" customHeight="1">
      <c r="A14" s="23" t="s">
        <v>16</v>
      </c>
      <c r="B14" s="19">
        <v>600</v>
      </c>
      <c r="C14" s="19">
        <v>60016</v>
      </c>
      <c r="D14" s="82" t="s">
        <v>240</v>
      </c>
      <c r="E14" s="80">
        <v>250000</v>
      </c>
      <c r="F14" s="80">
        <v>15000</v>
      </c>
      <c r="G14" s="80">
        <v>15000</v>
      </c>
      <c r="H14" s="80"/>
      <c r="I14" s="81"/>
      <c r="J14" s="19"/>
      <c r="K14" s="284" t="s">
        <v>436</v>
      </c>
    </row>
    <row r="15" spans="1:11" ht="60" customHeight="1">
      <c r="A15" s="23" t="s">
        <v>17</v>
      </c>
      <c r="B15" s="19">
        <v>600</v>
      </c>
      <c r="C15" s="19">
        <v>60016</v>
      </c>
      <c r="D15" s="82" t="s">
        <v>626</v>
      </c>
      <c r="E15" s="80">
        <v>110000</v>
      </c>
      <c r="F15" s="80">
        <v>110000</v>
      </c>
      <c r="G15" s="80">
        <v>110000</v>
      </c>
      <c r="H15" s="80"/>
      <c r="I15" s="81"/>
      <c r="J15" s="19"/>
      <c r="K15" s="23" t="s">
        <v>436</v>
      </c>
    </row>
    <row r="16" spans="1:11" ht="75" customHeight="1">
      <c r="A16" s="23" t="s">
        <v>20</v>
      </c>
      <c r="B16" s="19">
        <v>600</v>
      </c>
      <c r="C16" s="19">
        <v>60016</v>
      </c>
      <c r="D16" s="82" t="s">
        <v>680</v>
      </c>
      <c r="E16" s="80">
        <v>50000</v>
      </c>
      <c r="F16" s="80">
        <v>50000</v>
      </c>
      <c r="G16" s="80">
        <v>50000</v>
      </c>
      <c r="H16" s="80"/>
      <c r="I16" s="81"/>
      <c r="J16" s="19"/>
      <c r="K16" s="284" t="s">
        <v>436</v>
      </c>
    </row>
    <row r="17" spans="1:11" ht="49.5" customHeight="1">
      <c r="A17" s="23" t="s">
        <v>196</v>
      </c>
      <c r="B17" s="19">
        <v>600</v>
      </c>
      <c r="C17" s="19">
        <v>60016</v>
      </c>
      <c r="D17" s="82" t="s">
        <v>684</v>
      </c>
      <c r="E17" s="80">
        <v>200000</v>
      </c>
      <c r="F17" s="80">
        <v>200000</v>
      </c>
      <c r="G17" s="80">
        <v>200000</v>
      </c>
      <c r="H17" s="80"/>
      <c r="I17" s="81"/>
      <c r="J17" s="19"/>
      <c r="K17" s="284" t="s">
        <v>436</v>
      </c>
    </row>
    <row r="18" spans="1:11" ht="49.5" customHeight="1">
      <c r="A18" s="23" t="s">
        <v>197</v>
      </c>
      <c r="B18" s="19">
        <v>600</v>
      </c>
      <c r="C18" s="19">
        <v>60016</v>
      </c>
      <c r="D18" s="82" t="s">
        <v>654</v>
      </c>
      <c r="E18" s="80">
        <v>255000</v>
      </c>
      <c r="F18" s="80">
        <v>255000</v>
      </c>
      <c r="G18" s="80">
        <v>255000</v>
      </c>
      <c r="H18" s="80"/>
      <c r="I18" s="81"/>
      <c r="J18" s="19"/>
      <c r="K18" s="284" t="s">
        <v>436</v>
      </c>
    </row>
    <row r="19" spans="1:11" ht="69.75" customHeight="1">
      <c r="A19" s="23" t="s">
        <v>198</v>
      </c>
      <c r="B19" s="19">
        <v>600</v>
      </c>
      <c r="C19" s="19">
        <v>60016</v>
      </c>
      <c r="D19" s="82" t="s">
        <v>648</v>
      </c>
      <c r="E19" s="80">
        <v>40000</v>
      </c>
      <c r="F19" s="80">
        <v>40000</v>
      </c>
      <c r="G19" s="80">
        <v>40000</v>
      </c>
      <c r="H19" s="80"/>
      <c r="I19" s="81"/>
      <c r="J19" s="19"/>
      <c r="K19" s="284" t="s">
        <v>436</v>
      </c>
    </row>
    <row r="20" spans="1:11" ht="49.5" customHeight="1">
      <c r="A20" s="23" t="s">
        <v>200</v>
      </c>
      <c r="B20" s="19">
        <v>600</v>
      </c>
      <c r="C20" s="19">
        <v>60016</v>
      </c>
      <c r="D20" s="82" t="s">
        <v>649</v>
      </c>
      <c r="E20" s="80">
        <v>145000</v>
      </c>
      <c r="F20" s="80">
        <v>145000</v>
      </c>
      <c r="G20" s="80">
        <v>145000</v>
      </c>
      <c r="H20" s="80"/>
      <c r="I20" s="81"/>
      <c r="J20" s="19"/>
      <c r="K20" s="284" t="s">
        <v>436</v>
      </c>
    </row>
    <row r="21" spans="1:11" ht="49.5" customHeight="1">
      <c r="A21" s="23" t="s">
        <v>243</v>
      </c>
      <c r="B21" s="19">
        <v>600</v>
      </c>
      <c r="C21" s="19">
        <v>60016</v>
      </c>
      <c r="D21" s="82" t="s">
        <v>650</v>
      </c>
      <c r="E21" s="80">
        <v>90000</v>
      </c>
      <c r="F21" s="80">
        <v>90000</v>
      </c>
      <c r="G21" s="80">
        <v>90000</v>
      </c>
      <c r="H21" s="80"/>
      <c r="I21" s="81"/>
      <c r="J21" s="19"/>
      <c r="K21" s="284" t="s">
        <v>436</v>
      </c>
    </row>
    <row r="22" spans="1:11" ht="49.5" customHeight="1">
      <c r="A22" s="23" t="s">
        <v>202</v>
      </c>
      <c r="B22" s="19">
        <v>600</v>
      </c>
      <c r="C22" s="19">
        <v>60016</v>
      </c>
      <c r="D22" s="82" t="s">
        <v>627</v>
      </c>
      <c r="E22" s="80">
        <v>100000</v>
      </c>
      <c r="F22" s="80">
        <v>100000</v>
      </c>
      <c r="G22" s="80">
        <v>100000</v>
      </c>
      <c r="H22" s="80"/>
      <c r="I22" s="81"/>
      <c r="J22" s="19"/>
      <c r="K22" s="284" t="s">
        <v>436</v>
      </c>
    </row>
    <row r="23" spans="1:11" ht="49.5" customHeight="1">
      <c r="A23" s="23" t="s">
        <v>204</v>
      </c>
      <c r="B23" s="19">
        <v>600</v>
      </c>
      <c r="C23" s="19">
        <v>60016</v>
      </c>
      <c r="D23" s="82" t="s">
        <v>656</v>
      </c>
      <c r="E23" s="80">
        <v>34858</v>
      </c>
      <c r="F23" s="80">
        <v>34858</v>
      </c>
      <c r="G23" s="80">
        <v>34858</v>
      </c>
      <c r="H23" s="80"/>
      <c r="I23" s="81"/>
      <c r="J23" s="19"/>
      <c r="K23" s="284" t="s">
        <v>436</v>
      </c>
    </row>
    <row r="24" spans="1:11" ht="49.5" customHeight="1">
      <c r="A24" s="23" t="s">
        <v>206</v>
      </c>
      <c r="B24" s="19">
        <v>600</v>
      </c>
      <c r="C24" s="19">
        <v>60016</v>
      </c>
      <c r="D24" s="82" t="s">
        <v>628</v>
      </c>
      <c r="E24" s="80">
        <v>5000</v>
      </c>
      <c r="F24" s="80">
        <v>5000</v>
      </c>
      <c r="G24" s="80">
        <v>5000</v>
      </c>
      <c r="H24" s="80"/>
      <c r="I24" s="81"/>
      <c r="J24" s="19"/>
      <c r="K24" s="284" t="s">
        <v>436</v>
      </c>
    </row>
    <row r="25" spans="1:11" ht="69.75" customHeight="1">
      <c r="A25" s="23" t="s">
        <v>244</v>
      </c>
      <c r="B25" s="19">
        <v>600</v>
      </c>
      <c r="C25" s="19">
        <v>60016</v>
      </c>
      <c r="D25" s="84" t="s">
        <v>629</v>
      </c>
      <c r="E25" s="80">
        <v>280000</v>
      </c>
      <c r="F25" s="80">
        <v>141142</v>
      </c>
      <c r="G25" s="80">
        <v>141142</v>
      </c>
      <c r="H25" s="80"/>
      <c r="I25" s="81"/>
      <c r="J25" s="19"/>
      <c r="K25" s="284" t="s">
        <v>436</v>
      </c>
    </row>
    <row r="26" spans="1:11" ht="39.75" customHeight="1">
      <c r="A26" s="23" t="s">
        <v>207</v>
      </c>
      <c r="B26" s="19">
        <v>600</v>
      </c>
      <c r="C26" s="19">
        <v>60017</v>
      </c>
      <c r="D26" s="82" t="s">
        <v>194</v>
      </c>
      <c r="E26" s="80">
        <v>30000</v>
      </c>
      <c r="F26" s="80">
        <v>30000</v>
      </c>
      <c r="G26" s="80">
        <v>30000</v>
      </c>
      <c r="H26" s="80"/>
      <c r="I26" s="81"/>
      <c r="J26" s="19"/>
      <c r="K26" s="284" t="s">
        <v>436</v>
      </c>
    </row>
    <row r="27" spans="1:11" ht="39.75" customHeight="1">
      <c r="A27" s="23" t="s">
        <v>208</v>
      </c>
      <c r="B27" s="19">
        <v>630</v>
      </c>
      <c r="C27" s="19">
        <v>63095</v>
      </c>
      <c r="D27" s="82" t="s">
        <v>195</v>
      </c>
      <c r="E27" s="80">
        <v>3200000</v>
      </c>
      <c r="F27" s="80">
        <v>150000</v>
      </c>
      <c r="G27" s="80">
        <v>150000</v>
      </c>
      <c r="H27" s="80"/>
      <c r="I27" s="81"/>
      <c r="J27" s="19"/>
      <c r="K27" s="284" t="s">
        <v>436</v>
      </c>
    </row>
    <row r="28" spans="1:11" ht="39.75" customHeight="1">
      <c r="A28" s="23" t="s">
        <v>209</v>
      </c>
      <c r="B28" s="19">
        <v>700</v>
      </c>
      <c r="C28" s="19">
        <v>70005</v>
      </c>
      <c r="D28" s="82" t="s">
        <v>250</v>
      </c>
      <c r="E28" s="80">
        <v>50000</v>
      </c>
      <c r="F28" s="80">
        <v>50000</v>
      </c>
      <c r="G28" s="80">
        <v>50000</v>
      </c>
      <c r="H28" s="80"/>
      <c r="I28" s="81"/>
      <c r="J28" s="19"/>
      <c r="K28" s="23" t="s">
        <v>437</v>
      </c>
    </row>
    <row r="29" spans="1:11" ht="39.75" customHeight="1">
      <c r="A29" s="23" t="s">
        <v>211</v>
      </c>
      <c r="B29" s="19">
        <v>700</v>
      </c>
      <c r="C29" s="19">
        <v>70095</v>
      </c>
      <c r="D29" s="82" t="s">
        <v>700</v>
      </c>
      <c r="E29" s="80">
        <v>30000</v>
      </c>
      <c r="F29" s="80">
        <v>30000</v>
      </c>
      <c r="G29" s="80">
        <v>30000</v>
      </c>
      <c r="H29" s="80"/>
      <c r="I29" s="81"/>
      <c r="J29" s="19"/>
      <c r="K29" s="23" t="s">
        <v>436</v>
      </c>
    </row>
    <row r="30" spans="1:11" ht="39.75" customHeight="1">
      <c r="A30" s="23" t="s">
        <v>212</v>
      </c>
      <c r="B30" s="19">
        <v>710</v>
      </c>
      <c r="C30" s="19">
        <v>71035</v>
      </c>
      <c r="D30" s="82" t="s">
        <v>699</v>
      </c>
      <c r="E30" s="80">
        <v>1500000</v>
      </c>
      <c r="F30" s="80">
        <v>149920</v>
      </c>
      <c r="G30" s="80">
        <v>149920</v>
      </c>
      <c r="H30" s="80"/>
      <c r="I30" s="81"/>
      <c r="J30" s="19"/>
      <c r="K30" s="23" t="s">
        <v>436</v>
      </c>
    </row>
    <row r="31" spans="1:11" ht="39.75" customHeight="1">
      <c r="A31" s="23" t="s">
        <v>215</v>
      </c>
      <c r="B31" s="19">
        <v>750</v>
      </c>
      <c r="C31" s="19">
        <v>75011</v>
      </c>
      <c r="D31" s="82" t="s">
        <v>199</v>
      </c>
      <c r="E31" s="80">
        <v>50000</v>
      </c>
      <c r="F31" s="80">
        <v>50000</v>
      </c>
      <c r="G31" s="80">
        <v>50000</v>
      </c>
      <c r="H31" s="80"/>
      <c r="I31" s="81"/>
      <c r="J31" s="19"/>
      <c r="K31" s="23" t="s">
        <v>436</v>
      </c>
    </row>
    <row r="32" spans="1:11" ht="39.75" customHeight="1">
      <c r="A32" s="23" t="s">
        <v>216</v>
      </c>
      <c r="B32" s="19">
        <v>750</v>
      </c>
      <c r="C32" s="19">
        <v>75023</v>
      </c>
      <c r="D32" s="443" t="s">
        <v>611</v>
      </c>
      <c r="E32" s="80">
        <v>125000</v>
      </c>
      <c r="F32" s="80">
        <v>125000</v>
      </c>
      <c r="G32" s="80">
        <v>125000</v>
      </c>
      <c r="H32" s="80"/>
      <c r="I32" s="81"/>
      <c r="J32" s="19"/>
      <c r="K32" s="23" t="s">
        <v>713</v>
      </c>
    </row>
    <row r="33" spans="1:11" ht="39.75" customHeight="1">
      <c r="A33" s="23" t="s">
        <v>217</v>
      </c>
      <c r="B33" s="66">
        <v>750</v>
      </c>
      <c r="C33" s="66">
        <v>75023</v>
      </c>
      <c r="D33" s="443" t="s">
        <v>612</v>
      </c>
      <c r="E33" s="80">
        <v>100000</v>
      </c>
      <c r="F33" s="80">
        <v>100000</v>
      </c>
      <c r="G33" s="80">
        <v>100000</v>
      </c>
      <c r="H33" s="80"/>
      <c r="I33" s="81"/>
      <c r="J33" s="19"/>
      <c r="K33" s="284" t="s">
        <v>438</v>
      </c>
    </row>
    <row r="34" spans="1:11" ht="39.75" customHeight="1">
      <c r="A34" s="23" t="s">
        <v>219</v>
      </c>
      <c r="B34" s="19">
        <v>750</v>
      </c>
      <c r="C34" s="19">
        <v>75023</v>
      </c>
      <c r="D34" s="82" t="s">
        <v>561</v>
      </c>
      <c r="E34" s="80">
        <v>100000</v>
      </c>
      <c r="F34" s="80">
        <v>5000</v>
      </c>
      <c r="G34" s="80">
        <v>5000</v>
      </c>
      <c r="H34" s="80"/>
      <c r="I34" s="81"/>
      <c r="J34" s="19"/>
      <c r="K34" s="23" t="s">
        <v>566</v>
      </c>
    </row>
    <row r="35" spans="1:11" ht="39.75" customHeight="1">
      <c r="A35" s="23" t="s">
        <v>220</v>
      </c>
      <c r="B35" s="19">
        <v>750</v>
      </c>
      <c r="C35" s="19">
        <v>75075</v>
      </c>
      <c r="D35" s="82" t="s">
        <v>580</v>
      </c>
      <c r="E35" s="80">
        <v>5000</v>
      </c>
      <c r="F35" s="80">
        <v>5000</v>
      </c>
      <c r="G35" s="80">
        <v>5000</v>
      </c>
      <c r="H35" s="80"/>
      <c r="I35" s="81"/>
      <c r="J35" s="19"/>
      <c r="K35" s="23" t="s">
        <v>589</v>
      </c>
    </row>
    <row r="36" spans="1:11" ht="39.75" customHeight="1">
      <c r="A36" s="23" t="s">
        <v>221</v>
      </c>
      <c r="B36" s="19">
        <v>754</v>
      </c>
      <c r="C36" s="19">
        <v>75412</v>
      </c>
      <c r="D36" s="84" t="s">
        <v>645</v>
      </c>
      <c r="E36" s="80">
        <v>315000</v>
      </c>
      <c r="F36" s="80">
        <v>15000</v>
      </c>
      <c r="G36" s="80">
        <v>15000</v>
      </c>
      <c r="H36" s="80"/>
      <c r="I36" s="81"/>
      <c r="J36" s="19"/>
      <c r="K36" s="23" t="s">
        <v>439</v>
      </c>
    </row>
    <row r="37" spans="1:11" ht="39.75" customHeight="1">
      <c r="A37" s="23" t="s">
        <v>222</v>
      </c>
      <c r="B37" s="19">
        <v>754</v>
      </c>
      <c r="C37" s="19">
        <v>75412</v>
      </c>
      <c r="D37" s="84" t="s">
        <v>201</v>
      </c>
      <c r="E37" s="80">
        <v>180000</v>
      </c>
      <c r="F37" s="80">
        <v>120000</v>
      </c>
      <c r="G37" s="80">
        <v>120000</v>
      </c>
      <c r="H37" s="80"/>
      <c r="I37" s="81"/>
      <c r="J37" s="19"/>
      <c r="K37" s="23" t="s">
        <v>439</v>
      </c>
    </row>
    <row r="38" spans="1:11" ht="39.75" customHeight="1">
      <c r="A38" s="23" t="s">
        <v>223</v>
      </c>
      <c r="B38" s="19">
        <v>801</v>
      </c>
      <c r="C38" s="19">
        <v>80101</v>
      </c>
      <c r="D38" s="82" t="s">
        <v>205</v>
      </c>
      <c r="E38" s="80">
        <v>122000</v>
      </c>
      <c r="F38" s="80">
        <f>G38+H38+I38+J38</f>
        <v>120000</v>
      </c>
      <c r="G38" s="80">
        <v>120000</v>
      </c>
      <c r="H38" s="80"/>
      <c r="I38" s="81"/>
      <c r="J38" s="19"/>
      <c r="K38" s="23" t="s">
        <v>436</v>
      </c>
    </row>
    <row r="39" spans="1:11" ht="39.75" customHeight="1">
      <c r="A39" s="23" t="s">
        <v>224</v>
      </c>
      <c r="B39" s="19">
        <v>801</v>
      </c>
      <c r="C39" s="19">
        <v>80101</v>
      </c>
      <c r="D39" s="82" t="s">
        <v>706</v>
      </c>
      <c r="E39" s="80">
        <v>15000</v>
      </c>
      <c r="F39" s="80">
        <v>15000</v>
      </c>
      <c r="G39" s="80">
        <v>15000</v>
      </c>
      <c r="H39" s="80"/>
      <c r="I39" s="81"/>
      <c r="J39" s="19"/>
      <c r="K39" s="23" t="s">
        <v>440</v>
      </c>
    </row>
    <row r="40" spans="1:11" ht="39.75" customHeight="1">
      <c r="A40" s="23" t="s">
        <v>226</v>
      </c>
      <c r="B40" s="19">
        <v>801</v>
      </c>
      <c r="C40" s="19">
        <v>80101</v>
      </c>
      <c r="D40" s="82" t="s">
        <v>625</v>
      </c>
      <c r="E40" s="80">
        <v>350000</v>
      </c>
      <c r="F40" s="80">
        <v>180000</v>
      </c>
      <c r="G40" s="80">
        <v>180000</v>
      </c>
      <c r="H40" s="80"/>
      <c r="I40" s="81"/>
      <c r="J40" s="19"/>
      <c r="K40" s="23" t="s">
        <v>440</v>
      </c>
    </row>
    <row r="41" spans="1:11" ht="39.75" customHeight="1">
      <c r="A41" s="23" t="s">
        <v>227</v>
      </c>
      <c r="B41" s="19">
        <v>801</v>
      </c>
      <c r="C41" s="19">
        <v>80101</v>
      </c>
      <c r="D41" s="443" t="s">
        <v>666</v>
      </c>
      <c r="E41" s="423">
        <v>550000</v>
      </c>
      <c r="F41" s="80">
        <v>550000</v>
      </c>
      <c r="G41" s="80">
        <v>350000</v>
      </c>
      <c r="H41" s="80"/>
      <c r="I41" s="489" t="s">
        <v>678</v>
      </c>
      <c r="J41" s="19"/>
      <c r="K41" s="23" t="s">
        <v>697</v>
      </c>
    </row>
    <row r="42" spans="1:11" ht="39.75" customHeight="1">
      <c r="A42" s="23" t="s">
        <v>228</v>
      </c>
      <c r="B42" s="19">
        <v>801</v>
      </c>
      <c r="C42" s="19">
        <v>80110</v>
      </c>
      <c r="D42" s="443" t="s">
        <v>203</v>
      </c>
      <c r="E42" s="423">
        <v>180000</v>
      </c>
      <c r="F42" s="80">
        <v>20000</v>
      </c>
      <c r="G42" s="80">
        <v>20000</v>
      </c>
      <c r="H42" s="80"/>
      <c r="I42" s="81"/>
      <c r="J42" s="19"/>
      <c r="K42" s="23" t="s">
        <v>440</v>
      </c>
    </row>
    <row r="43" spans="1:11" ht="39.75" customHeight="1">
      <c r="A43" s="23" t="s">
        <v>229</v>
      </c>
      <c r="B43" s="19">
        <v>851</v>
      </c>
      <c r="C43" s="442">
        <v>85154</v>
      </c>
      <c r="D43" s="531" t="s">
        <v>585</v>
      </c>
      <c r="E43" s="558">
        <v>786994</v>
      </c>
      <c r="F43" s="447">
        <v>141500</v>
      </c>
      <c r="G43" s="80">
        <v>141500</v>
      </c>
      <c r="H43" s="80"/>
      <c r="I43" s="81"/>
      <c r="J43" s="19"/>
      <c r="K43" s="449" t="s">
        <v>441</v>
      </c>
    </row>
    <row r="44" spans="1:11" ht="39.75" customHeight="1">
      <c r="A44" s="23" t="s">
        <v>231</v>
      </c>
      <c r="B44" s="19">
        <v>852</v>
      </c>
      <c r="C44" s="442">
        <v>85203</v>
      </c>
      <c r="D44" s="532"/>
      <c r="E44" s="559"/>
      <c r="F44" s="447">
        <v>150000</v>
      </c>
      <c r="G44" s="80">
        <v>150000</v>
      </c>
      <c r="H44" s="80"/>
      <c r="I44" s="81"/>
      <c r="J44" s="19"/>
      <c r="K44" s="449" t="s">
        <v>441</v>
      </c>
    </row>
    <row r="45" spans="1:11" ht="39.75" customHeight="1">
      <c r="A45" s="23" t="s">
        <v>233</v>
      </c>
      <c r="B45" s="19">
        <v>852</v>
      </c>
      <c r="C45" s="442">
        <v>85219</v>
      </c>
      <c r="D45" s="82" t="s">
        <v>612</v>
      </c>
      <c r="E45" s="480">
        <v>60000</v>
      </c>
      <c r="F45" s="447">
        <v>60000</v>
      </c>
      <c r="G45" s="80">
        <v>60000</v>
      </c>
      <c r="H45" s="80"/>
      <c r="I45" s="81"/>
      <c r="J45" s="19"/>
      <c r="K45" s="449" t="s">
        <v>441</v>
      </c>
    </row>
    <row r="46" spans="1:11" ht="39.75" customHeight="1">
      <c r="A46" s="23" t="s">
        <v>234</v>
      </c>
      <c r="B46" s="19">
        <v>900</v>
      </c>
      <c r="C46" s="19">
        <v>90001</v>
      </c>
      <c r="D46" s="444" t="s">
        <v>647</v>
      </c>
      <c r="E46" s="448">
        <v>250000</v>
      </c>
      <c r="F46" s="80">
        <v>250000</v>
      </c>
      <c r="G46" s="80">
        <v>250000</v>
      </c>
      <c r="H46" s="80"/>
      <c r="I46" s="81"/>
      <c r="J46" s="19"/>
      <c r="K46" s="23" t="s">
        <v>436</v>
      </c>
    </row>
    <row r="47" spans="1:11" ht="39.75" customHeight="1">
      <c r="A47" s="23" t="s">
        <v>236</v>
      </c>
      <c r="B47" s="19">
        <v>900</v>
      </c>
      <c r="C47" s="19">
        <v>90001</v>
      </c>
      <c r="D47" s="83" t="s">
        <v>210</v>
      </c>
      <c r="E47" s="80">
        <v>400000</v>
      </c>
      <c r="F47" s="80">
        <v>300000</v>
      </c>
      <c r="G47" s="80">
        <v>244000</v>
      </c>
      <c r="H47" s="80"/>
      <c r="I47" s="489" t="s">
        <v>674</v>
      </c>
      <c r="J47" s="19"/>
      <c r="K47" s="23" t="s">
        <v>436</v>
      </c>
    </row>
    <row r="48" spans="1:11" ht="39.75" customHeight="1">
      <c r="A48" s="23" t="s">
        <v>576</v>
      </c>
      <c r="B48" s="19">
        <v>900</v>
      </c>
      <c r="C48" s="19">
        <v>90001</v>
      </c>
      <c r="D48" s="83" t="s">
        <v>213</v>
      </c>
      <c r="E48" s="80">
        <v>16900000</v>
      </c>
      <c r="F48" s="80">
        <v>500000</v>
      </c>
      <c r="G48" s="80">
        <v>500000</v>
      </c>
      <c r="H48" s="80"/>
      <c r="I48" s="81"/>
      <c r="J48" s="19"/>
      <c r="K48" s="23" t="s">
        <v>436</v>
      </c>
    </row>
    <row r="49" spans="1:11" ht="39.75" customHeight="1">
      <c r="A49" s="23" t="s">
        <v>577</v>
      </c>
      <c r="B49" s="19">
        <v>900</v>
      </c>
      <c r="C49" s="19">
        <v>90001</v>
      </c>
      <c r="D49" s="83" t="s">
        <v>214</v>
      </c>
      <c r="E49" s="80">
        <v>7950000</v>
      </c>
      <c r="F49" s="80">
        <f>G49+H49+I49+J49</f>
        <v>40000</v>
      </c>
      <c r="G49" s="80">
        <v>40000</v>
      </c>
      <c r="H49" s="80"/>
      <c r="I49" s="81"/>
      <c r="J49" s="19"/>
      <c r="K49" s="23" t="s">
        <v>436</v>
      </c>
    </row>
    <row r="50" spans="1:11" ht="39.75" customHeight="1">
      <c r="A50" s="23" t="s">
        <v>578</v>
      </c>
      <c r="B50" s="19">
        <v>900</v>
      </c>
      <c r="C50" s="19">
        <v>90001</v>
      </c>
      <c r="D50" s="83" t="s">
        <v>659</v>
      </c>
      <c r="E50" s="80">
        <v>50000</v>
      </c>
      <c r="F50" s="80">
        <v>50000</v>
      </c>
      <c r="G50" s="80">
        <v>50000</v>
      </c>
      <c r="H50" s="80"/>
      <c r="I50" s="81"/>
      <c r="J50" s="19"/>
      <c r="K50" s="23" t="s">
        <v>436</v>
      </c>
    </row>
    <row r="51" spans="1:11" ht="39.75" customHeight="1">
      <c r="A51" s="23" t="s">
        <v>251</v>
      </c>
      <c r="B51" s="19">
        <v>900</v>
      </c>
      <c r="C51" s="19">
        <v>90001</v>
      </c>
      <c r="D51" s="83" t="s">
        <v>646</v>
      </c>
      <c r="E51" s="80">
        <v>300000</v>
      </c>
      <c r="F51" s="80">
        <v>20000</v>
      </c>
      <c r="G51" s="80">
        <v>20000</v>
      </c>
      <c r="H51" s="80"/>
      <c r="I51" s="81"/>
      <c r="J51" s="19"/>
      <c r="K51" s="23" t="s">
        <v>436</v>
      </c>
    </row>
    <row r="52" spans="1:11" ht="39.75" customHeight="1">
      <c r="A52" s="23" t="s">
        <v>579</v>
      </c>
      <c r="B52" s="19">
        <v>900</v>
      </c>
      <c r="C52" s="19">
        <v>90001</v>
      </c>
      <c r="D52" s="83" t="s">
        <v>218</v>
      </c>
      <c r="E52" s="80">
        <v>170000</v>
      </c>
      <c r="F52" s="80">
        <v>10000</v>
      </c>
      <c r="G52" s="80">
        <v>10000</v>
      </c>
      <c r="H52" s="80"/>
      <c r="I52" s="81"/>
      <c r="J52" s="19"/>
      <c r="K52" s="23" t="s">
        <v>436</v>
      </c>
    </row>
    <row r="53" spans="1:11" ht="39.75" customHeight="1">
      <c r="A53" s="23" t="s">
        <v>245</v>
      </c>
      <c r="B53" s="19">
        <v>900</v>
      </c>
      <c r="C53" s="19">
        <v>90001</v>
      </c>
      <c r="D53" s="82" t="s">
        <v>660</v>
      </c>
      <c r="E53" s="80">
        <v>70000</v>
      </c>
      <c r="F53" s="80">
        <f>G53+H53+I53+J53</f>
        <v>70000</v>
      </c>
      <c r="G53" s="80">
        <v>70000</v>
      </c>
      <c r="H53" s="80"/>
      <c r="I53" s="81"/>
      <c r="J53" s="19"/>
      <c r="K53" s="23" t="s">
        <v>436</v>
      </c>
    </row>
    <row r="54" spans="1:11" ht="39.75" customHeight="1">
      <c r="A54" s="23" t="s">
        <v>246</v>
      </c>
      <c r="B54" s="19">
        <v>900</v>
      </c>
      <c r="C54" s="19">
        <v>90001</v>
      </c>
      <c r="D54" s="82" t="s">
        <v>683</v>
      </c>
      <c r="E54" s="80">
        <v>120000</v>
      </c>
      <c r="F54" s="80">
        <v>120000</v>
      </c>
      <c r="G54" s="80">
        <v>120000</v>
      </c>
      <c r="H54" s="80"/>
      <c r="I54" s="81"/>
      <c r="J54" s="19"/>
      <c r="K54" s="23" t="s">
        <v>436</v>
      </c>
    </row>
    <row r="55" spans="1:11" ht="49.5" customHeight="1">
      <c r="A55" s="23" t="s">
        <v>247</v>
      </c>
      <c r="B55" s="19">
        <v>900</v>
      </c>
      <c r="C55" s="19">
        <v>90001</v>
      </c>
      <c r="D55" s="82" t="s">
        <v>682</v>
      </c>
      <c r="E55" s="80">
        <v>170000</v>
      </c>
      <c r="F55" s="80">
        <v>120000</v>
      </c>
      <c r="G55" s="80">
        <v>85000</v>
      </c>
      <c r="H55" s="80"/>
      <c r="I55" s="489" t="s">
        <v>675</v>
      </c>
      <c r="J55" s="19"/>
      <c r="K55" s="23" t="s">
        <v>436</v>
      </c>
    </row>
    <row r="56" spans="1:11" ht="49.5" customHeight="1">
      <c r="A56" s="23" t="s">
        <v>248</v>
      </c>
      <c r="B56" s="19">
        <v>900</v>
      </c>
      <c r="C56" s="19">
        <v>90001</v>
      </c>
      <c r="D56" s="82" t="s">
        <v>663</v>
      </c>
      <c r="E56" s="80">
        <v>25000</v>
      </c>
      <c r="F56" s="80">
        <v>25000</v>
      </c>
      <c r="G56" s="80">
        <v>25000</v>
      </c>
      <c r="H56" s="80"/>
      <c r="I56" s="81"/>
      <c r="J56" s="19"/>
      <c r="K56" s="23" t="s">
        <v>436</v>
      </c>
    </row>
    <row r="57" spans="1:11" ht="39.75" customHeight="1">
      <c r="A57" s="23" t="s">
        <v>249</v>
      </c>
      <c r="B57" s="19">
        <v>900</v>
      </c>
      <c r="C57" s="19">
        <v>90001</v>
      </c>
      <c r="D57" s="82" t="s">
        <v>225</v>
      </c>
      <c r="E57" s="80">
        <v>35000</v>
      </c>
      <c r="F57" s="80">
        <v>35000</v>
      </c>
      <c r="G57" s="80">
        <v>17765</v>
      </c>
      <c r="H57" s="80"/>
      <c r="I57" s="489" t="s">
        <v>676</v>
      </c>
      <c r="J57" s="19"/>
      <c r="K57" s="23" t="s">
        <v>436</v>
      </c>
    </row>
    <row r="58" spans="1:11" ht="39.75" customHeight="1">
      <c r="A58" s="23" t="s">
        <v>252</v>
      </c>
      <c r="B58" s="19">
        <v>900</v>
      </c>
      <c r="C58" s="19">
        <v>90001</v>
      </c>
      <c r="D58" s="82" t="s">
        <v>664</v>
      </c>
      <c r="E58" s="80">
        <v>2020000</v>
      </c>
      <c r="F58" s="80">
        <v>170000</v>
      </c>
      <c r="G58" s="80">
        <v>170000</v>
      </c>
      <c r="H58" s="80"/>
      <c r="I58" s="81"/>
      <c r="J58" s="19"/>
      <c r="K58" s="23" t="s">
        <v>436</v>
      </c>
    </row>
    <row r="59" spans="1:11" ht="39.75" customHeight="1">
      <c r="A59" s="23" t="s">
        <v>253</v>
      </c>
      <c r="B59" s="19">
        <v>900</v>
      </c>
      <c r="C59" s="19">
        <v>90001</v>
      </c>
      <c r="D59" s="82" t="s">
        <v>665</v>
      </c>
      <c r="E59" s="80">
        <v>200000</v>
      </c>
      <c r="F59" s="80">
        <v>20000</v>
      </c>
      <c r="G59" s="80">
        <v>20000</v>
      </c>
      <c r="H59" s="80"/>
      <c r="I59" s="81"/>
      <c r="J59" s="19"/>
      <c r="K59" s="23" t="s">
        <v>436</v>
      </c>
    </row>
    <row r="60" spans="1:11" ht="39.75" customHeight="1">
      <c r="A60" s="23" t="s">
        <v>254</v>
      </c>
      <c r="B60" s="19">
        <v>900</v>
      </c>
      <c r="C60" s="19">
        <v>90001</v>
      </c>
      <c r="D60" s="82" t="s">
        <v>230</v>
      </c>
      <c r="E60" s="80">
        <v>200000</v>
      </c>
      <c r="F60" s="80">
        <v>15000</v>
      </c>
      <c r="G60" s="80">
        <v>15000</v>
      </c>
      <c r="H60" s="80"/>
      <c r="I60" s="81"/>
      <c r="J60" s="19"/>
      <c r="K60" s="23" t="s">
        <v>436</v>
      </c>
    </row>
    <row r="61" spans="1:11" ht="39.75" customHeight="1">
      <c r="A61" s="23" t="s">
        <v>613</v>
      </c>
      <c r="B61" s="19">
        <v>900</v>
      </c>
      <c r="C61" s="19">
        <v>90001</v>
      </c>
      <c r="D61" s="82" t="s">
        <v>232</v>
      </c>
      <c r="E61" s="80">
        <v>200000</v>
      </c>
      <c r="F61" s="80">
        <v>20000</v>
      </c>
      <c r="G61" s="80">
        <v>20000</v>
      </c>
      <c r="H61" s="80"/>
      <c r="I61" s="81"/>
      <c r="J61" s="19"/>
      <c r="K61" s="23" t="s">
        <v>436</v>
      </c>
    </row>
    <row r="62" spans="1:11" ht="39.75" customHeight="1">
      <c r="A62" s="23" t="s">
        <v>614</v>
      </c>
      <c r="B62" s="19">
        <v>900</v>
      </c>
      <c r="C62" s="19">
        <v>90001</v>
      </c>
      <c r="D62" s="82" t="s">
        <v>326</v>
      </c>
      <c r="E62" s="80">
        <v>170000</v>
      </c>
      <c r="F62" s="80">
        <v>170000</v>
      </c>
      <c r="G62" s="80">
        <v>170000</v>
      </c>
      <c r="H62" s="80"/>
      <c r="I62" s="81"/>
      <c r="J62" s="19"/>
      <c r="K62" s="23" t="s">
        <v>436</v>
      </c>
    </row>
    <row r="63" spans="1:11" ht="60" customHeight="1">
      <c r="A63" s="23" t="s">
        <v>630</v>
      </c>
      <c r="B63" s="19">
        <v>900</v>
      </c>
      <c r="C63" s="19">
        <v>90001</v>
      </c>
      <c r="D63" s="82" t="s">
        <v>701</v>
      </c>
      <c r="E63" s="80">
        <v>8540</v>
      </c>
      <c r="F63" s="80">
        <v>8540</v>
      </c>
      <c r="G63" s="80">
        <v>8540</v>
      </c>
      <c r="H63" s="80"/>
      <c r="I63" s="81"/>
      <c r="J63" s="19"/>
      <c r="K63" s="23" t="s">
        <v>436</v>
      </c>
    </row>
    <row r="64" spans="1:11" ht="39.75" customHeight="1">
      <c r="A64" s="23" t="s">
        <v>631</v>
      </c>
      <c r="B64" s="19">
        <v>900</v>
      </c>
      <c r="C64" s="19">
        <v>90095</v>
      </c>
      <c r="D64" s="82" t="s">
        <v>235</v>
      </c>
      <c r="E64" s="80">
        <v>400000</v>
      </c>
      <c r="F64" s="80">
        <v>25000</v>
      </c>
      <c r="G64" s="80">
        <v>25000</v>
      </c>
      <c r="H64" s="80"/>
      <c r="I64" s="81"/>
      <c r="J64" s="19"/>
      <c r="K64" s="23" t="s">
        <v>436</v>
      </c>
    </row>
    <row r="65" spans="1:11" ht="39.75" customHeight="1">
      <c r="A65" s="23" t="s">
        <v>632</v>
      </c>
      <c r="B65" s="19">
        <v>900</v>
      </c>
      <c r="C65" s="19">
        <v>90095</v>
      </c>
      <c r="D65" s="82" t="s">
        <v>237</v>
      </c>
      <c r="E65" s="80">
        <v>60000</v>
      </c>
      <c r="F65" s="80">
        <f>G65+H65+I65+J65</f>
        <v>60000</v>
      </c>
      <c r="G65" s="80">
        <v>60000</v>
      </c>
      <c r="H65" s="80"/>
      <c r="I65" s="81"/>
      <c r="J65" s="19"/>
      <c r="K65" s="23" t="s">
        <v>436</v>
      </c>
    </row>
    <row r="66" spans="1:11" ht="60" customHeight="1">
      <c r="A66" s="23" t="s">
        <v>633</v>
      </c>
      <c r="B66" s="19">
        <v>900</v>
      </c>
      <c r="C66" s="19">
        <v>90095</v>
      </c>
      <c r="D66" s="82" t="s">
        <v>642</v>
      </c>
      <c r="E66" s="80">
        <v>180000</v>
      </c>
      <c r="F66" s="80">
        <v>110000</v>
      </c>
      <c r="G66" s="80">
        <v>110000</v>
      </c>
      <c r="H66" s="80"/>
      <c r="I66" s="81"/>
      <c r="J66" s="19"/>
      <c r="K66" s="23" t="s">
        <v>436</v>
      </c>
    </row>
    <row r="67" spans="1:11" ht="49.5" customHeight="1">
      <c r="A67" s="23" t="s">
        <v>634</v>
      </c>
      <c r="B67" s="19">
        <v>900</v>
      </c>
      <c r="C67" s="19">
        <v>90095</v>
      </c>
      <c r="D67" s="82" t="s">
        <v>691</v>
      </c>
      <c r="E67" s="80">
        <v>8540</v>
      </c>
      <c r="F67" s="80">
        <v>8540</v>
      </c>
      <c r="G67" s="80">
        <v>8540</v>
      </c>
      <c r="H67" s="80"/>
      <c r="I67" s="81"/>
      <c r="J67" s="19"/>
      <c r="K67" s="23" t="s">
        <v>436</v>
      </c>
    </row>
    <row r="68" spans="1:11" ht="39.75" customHeight="1">
      <c r="A68" s="23" t="s">
        <v>635</v>
      </c>
      <c r="B68" s="19">
        <v>921</v>
      </c>
      <c r="C68" s="19">
        <v>92109</v>
      </c>
      <c r="D68" s="82" t="s">
        <v>238</v>
      </c>
      <c r="E68" s="80">
        <v>600000</v>
      </c>
      <c r="F68" s="80">
        <v>100000</v>
      </c>
      <c r="G68" s="80">
        <v>100000</v>
      </c>
      <c r="H68" s="80"/>
      <c r="I68" s="81"/>
      <c r="J68" s="19"/>
      <c r="K68" s="23" t="s">
        <v>445</v>
      </c>
    </row>
    <row r="69" spans="1:11" ht="39.75" customHeight="1">
      <c r="A69" s="23" t="s">
        <v>643</v>
      </c>
      <c r="B69" s="19">
        <v>921</v>
      </c>
      <c r="C69" s="19">
        <v>92109</v>
      </c>
      <c r="D69" s="82" t="s">
        <v>702</v>
      </c>
      <c r="E69" s="80">
        <v>270000</v>
      </c>
      <c r="F69" s="80">
        <v>100000</v>
      </c>
      <c r="G69" s="80">
        <v>100000</v>
      </c>
      <c r="H69" s="80"/>
      <c r="I69" s="81"/>
      <c r="J69" s="19"/>
      <c r="K69" s="23" t="s">
        <v>437</v>
      </c>
    </row>
    <row r="70" spans="1:11" ht="39.75" customHeight="1">
      <c r="A70" s="23" t="s">
        <v>636</v>
      </c>
      <c r="B70" s="19">
        <v>921</v>
      </c>
      <c r="C70" s="19">
        <v>92116</v>
      </c>
      <c r="D70" s="82" t="s">
        <v>242</v>
      </c>
      <c r="E70" s="80">
        <v>160000</v>
      </c>
      <c r="F70" s="80">
        <v>100000</v>
      </c>
      <c r="G70" s="80">
        <v>100000</v>
      </c>
      <c r="H70" s="80"/>
      <c r="I70" s="81"/>
      <c r="J70" s="19"/>
      <c r="K70" s="23" t="s">
        <v>436</v>
      </c>
    </row>
    <row r="71" spans="1:11" ht="69.75" customHeight="1">
      <c r="A71" s="23" t="s">
        <v>637</v>
      </c>
      <c r="B71" s="19">
        <v>921</v>
      </c>
      <c r="C71" s="19">
        <v>92120</v>
      </c>
      <c r="D71" s="82" t="s">
        <v>565</v>
      </c>
      <c r="E71" s="80">
        <v>172000</v>
      </c>
      <c r="F71" s="80">
        <v>172000</v>
      </c>
      <c r="G71" s="80">
        <v>172000</v>
      </c>
      <c r="H71" s="80"/>
      <c r="I71" s="81"/>
      <c r="J71" s="19"/>
      <c r="K71" s="23" t="s">
        <v>436</v>
      </c>
    </row>
    <row r="72" spans="1:11" ht="39.75" customHeight="1">
      <c r="A72" s="23" t="s">
        <v>638</v>
      </c>
      <c r="B72" s="19">
        <v>926</v>
      </c>
      <c r="C72" s="19">
        <v>92695</v>
      </c>
      <c r="D72" s="82" t="s">
        <v>588</v>
      </c>
      <c r="E72" s="80">
        <v>5078200</v>
      </c>
      <c r="F72" s="80">
        <v>122911</v>
      </c>
      <c r="G72" s="80"/>
      <c r="H72" s="80"/>
      <c r="I72" s="489" t="s">
        <v>677</v>
      </c>
      <c r="J72" s="19"/>
      <c r="K72" s="23" t="s">
        <v>436</v>
      </c>
    </row>
    <row r="73" spans="1:11" ht="39.75" customHeight="1">
      <c r="A73" s="23" t="s">
        <v>639</v>
      </c>
      <c r="B73" s="19">
        <v>926</v>
      </c>
      <c r="C73" s="19">
        <v>92695</v>
      </c>
      <c r="D73" s="82" t="s">
        <v>586</v>
      </c>
      <c r="E73" s="80">
        <v>150000</v>
      </c>
      <c r="F73" s="80">
        <v>150000</v>
      </c>
      <c r="G73" s="80">
        <v>150000</v>
      </c>
      <c r="H73" s="80"/>
      <c r="I73" s="81"/>
      <c r="J73" s="19"/>
      <c r="K73" s="23" t="s">
        <v>436</v>
      </c>
    </row>
    <row r="74" spans="1:11" ht="39.75" customHeight="1">
      <c r="A74" s="560" t="s">
        <v>63</v>
      </c>
      <c r="B74" s="560"/>
      <c r="C74" s="560"/>
      <c r="D74" s="560"/>
      <c r="E74" s="323" t="s">
        <v>435</v>
      </c>
      <c r="F74" s="324">
        <f>SUM(F9:F73)</f>
        <v>6589411</v>
      </c>
      <c r="G74" s="324">
        <f>SUM(G9:G73)</f>
        <v>6158265</v>
      </c>
      <c r="H74" s="324">
        <f>SUM(H9:H73)</f>
        <v>0</v>
      </c>
      <c r="I74" s="324">
        <v>431146</v>
      </c>
      <c r="J74" s="324">
        <f>SUM(J9:J73)</f>
        <v>0</v>
      </c>
      <c r="K74" s="323" t="s">
        <v>435</v>
      </c>
    </row>
    <row r="75" ht="12.75">
      <c r="G75" s="487"/>
    </row>
    <row r="76" ht="12.75">
      <c r="G76" s="488"/>
    </row>
    <row r="77" ht="12.75">
      <c r="A77" s="1" t="s">
        <v>670</v>
      </c>
    </row>
    <row r="78" ht="12.75">
      <c r="A78" s="1" t="s">
        <v>673</v>
      </c>
    </row>
    <row r="79" ht="12.75">
      <c r="A79" s="1" t="s">
        <v>671</v>
      </c>
    </row>
    <row r="80" ht="12.75">
      <c r="A80" s="1" t="s">
        <v>672</v>
      </c>
    </row>
  </sheetData>
  <mergeCells count="17">
    <mergeCell ref="A74:D74"/>
    <mergeCell ref="A1:K1"/>
    <mergeCell ref="A3:A7"/>
    <mergeCell ref="B3:B7"/>
    <mergeCell ref="C3:C7"/>
    <mergeCell ref="D3:D7"/>
    <mergeCell ref="K3:K7"/>
    <mergeCell ref="F4:F7"/>
    <mergeCell ref="E3:E7"/>
    <mergeCell ref="F3:J3"/>
    <mergeCell ref="D43:D44"/>
    <mergeCell ref="G4:J4"/>
    <mergeCell ref="G5:G7"/>
    <mergeCell ref="H5:H7"/>
    <mergeCell ref="I5:I7"/>
    <mergeCell ref="J5:J7"/>
    <mergeCell ref="E43:E44"/>
  </mergeCells>
  <printOptions horizontalCentered="1"/>
  <pageMargins left="0.5" right="0.3937007874015748" top="1.39" bottom="0.7874015748031497" header="0.5118110236220472" footer="0.5118110236220472"/>
  <pageSetup horizontalDpi="300" verticalDpi="300" orientation="landscape" paperSize="9" scale="90" r:id="rId1"/>
  <headerFooter alignWithMargins="0">
    <oddHeader>&amp;R&amp;9Załącznik nr &amp;A
do uchwały Rady Miejskiej w  Choszcznie  nr VI/73/2007
z dnia 29 marca 2007 r.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A15" sqref="A15: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519" t="s">
        <v>46</v>
      </c>
      <c r="B1" s="519"/>
      <c r="C1" s="519"/>
      <c r="D1" s="519"/>
    </row>
    <row r="2" ht="6.75" customHeight="1">
      <c r="A2" s="17"/>
    </row>
    <row r="3" ht="6.75" customHeight="1">
      <c r="A3" s="17"/>
    </row>
    <row r="4" ht="6.75" customHeight="1">
      <c r="A4" s="17"/>
    </row>
    <row r="5" ht="6.75" customHeight="1">
      <c r="A5" s="17"/>
    </row>
    <row r="6" ht="12.75">
      <c r="D6" s="11" t="s">
        <v>28</v>
      </c>
    </row>
    <row r="7" spans="1:4" ht="15" customHeight="1">
      <c r="A7" s="562" t="s">
        <v>39</v>
      </c>
      <c r="B7" s="562" t="s">
        <v>4</v>
      </c>
      <c r="C7" s="530" t="s">
        <v>40</v>
      </c>
      <c r="D7" s="530" t="s">
        <v>41</v>
      </c>
    </row>
    <row r="8" spans="1:4" ht="15" customHeight="1">
      <c r="A8" s="562"/>
      <c r="B8" s="562"/>
      <c r="C8" s="562"/>
      <c r="D8" s="530"/>
    </row>
    <row r="9" spans="1:4" ht="15.75" customHeight="1">
      <c r="A9" s="562"/>
      <c r="B9" s="562"/>
      <c r="C9" s="562"/>
      <c r="D9" s="530"/>
    </row>
    <row r="10" spans="1:4" s="56" customFormat="1" ht="6.75" customHeight="1">
      <c r="A10" s="55">
        <v>1</v>
      </c>
      <c r="B10" s="55">
        <v>2</v>
      </c>
      <c r="C10" s="55">
        <v>3</v>
      </c>
      <c r="D10" s="55">
        <v>4</v>
      </c>
    </row>
    <row r="11" spans="1:4" ht="18.75" customHeight="1">
      <c r="A11" s="534" t="s">
        <v>19</v>
      </c>
      <c r="B11" s="534"/>
      <c r="C11" s="25"/>
      <c r="D11" s="71">
        <v>19000000</v>
      </c>
    </row>
    <row r="12" spans="1:4" ht="18.75" customHeight="1">
      <c r="A12" s="29" t="s">
        <v>9</v>
      </c>
      <c r="B12" s="30" t="s">
        <v>71</v>
      </c>
      <c r="C12" s="29" t="s">
        <v>44</v>
      </c>
      <c r="D12" s="78">
        <v>19000000</v>
      </c>
    </row>
    <row r="13" spans="1:4" ht="18.75" customHeight="1">
      <c r="A13" s="534" t="s">
        <v>62</v>
      </c>
      <c r="B13" s="534"/>
      <c r="C13" s="25"/>
      <c r="D13" s="71">
        <f>SUM(D14:D15)</f>
        <v>13182383</v>
      </c>
    </row>
    <row r="14" spans="1:4" ht="18.75" customHeight="1">
      <c r="A14" s="27" t="s">
        <v>9</v>
      </c>
      <c r="B14" s="28" t="s">
        <v>33</v>
      </c>
      <c r="C14" s="27" t="s">
        <v>22</v>
      </c>
      <c r="D14" s="77">
        <v>12402383</v>
      </c>
    </row>
    <row r="15" spans="1:4" ht="18.75" customHeight="1" thickBot="1">
      <c r="A15" s="507" t="s">
        <v>10</v>
      </c>
      <c r="B15" s="508" t="s">
        <v>21</v>
      </c>
      <c r="C15" s="507" t="s">
        <v>22</v>
      </c>
      <c r="D15" s="509">
        <v>780000</v>
      </c>
    </row>
    <row r="16" spans="1:4" ht="7.5" customHeight="1">
      <c r="A16" s="5"/>
      <c r="B16" s="6"/>
      <c r="C16" s="6"/>
      <c r="D16" s="6"/>
    </row>
    <row r="17" spans="1:6" ht="12.75">
      <c r="A17" s="43"/>
      <c r="B17" s="42"/>
      <c r="C17" s="42"/>
      <c r="D17" s="42"/>
      <c r="E17" s="40"/>
      <c r="F17" s="40"/>
    </row>
  </sheetData>
  <mergeCells count="7">
    <mergeCell ref="A11:B11"/>
    <mergeCell ref="A13:B13"/>
    <mergeCell ref="A1:D1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Miejskiej w Choszcznie nr VI/73/2007
z dnia 29 marca 2007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defaultGridColor="0" colorId="8" workbookViewId="0" topLeftCell="A1">
      <selection activeCell="D18" sqref="D18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523" t="s">
        <v>37</v>
      </c>
      <c r="B1" s="523"/>
      <c r="C1" s="523"/>
      <c r="D1" s="523"/>
      <c r="E1" s="523"/>
      <c r="F1" s="523"/>
      <c r="G1" s="523"/>
      <c r="H1" s="523"/>
      <c r="I1" s="523"/>
      <c r="J1" s="523"/>
    </row>
    <row r="2" ht="12.75">
      <c r="J2" s="10" t="s">
        <v>28</v>
      </c>
    </row>
    <row r="3" spans="1:10" s="4" customFormat="1" ht="20.25" customHeight="1">
      <c r="A3" s="529" t="s">
        <v>2</v>
      </c>
      <c r="B3" s="520" t="s">
        <v>3</v>
      </c>
      <c r="C3" s="520" t="s">
        <v>78</v>
      </c>
      <c r="D3" s="524" t="s">
        <v>58</v>
      </c>
      <c r="E3" s="524" t="s">
        <v>69</v>
      </c>
      <c r="F3" s="524" t="s">
        <v>49</v>
      </c>
      <c r="G3" s="524"/>
      <c r="H3" s="524"/>
      <c r="I3" s="524"/>
      <c r="J3" s="524"/>
    </row>
    <row r="4" spans="1:10" s="4" customFormat="1" ht="20.25" customHeight="1">
      <c r="A4" s="529"/>
      <c r="B4" s="521"/>
      <c r="C4" s="521"/>
      <c r="D4" s="528"/>
      <c r="E4" s="524"/>
      <c r="F4" s="524" t="s">
        <v>56</v>
      </c>
      <c r="G4" s="524" t="s">
        <v>5</v>
      </c>
      <c r="H4" s="524"/>
      <c r="I4" s="524"/>
      <c r="J4" s="524" t="s">
        <v>57</v>
      </c>
    </row>
    <row r="5" spans="1:10" s="4" customFormat="1" ht="65.25" customHeight="1">
      <c r="A5" s="529"/>
      <c r="B5" s="522"/>
      <c r="C5" s="522"/>
      <c r="D5" s="528"/>
      <c r="E5" s="524"/>
      <c r="F5" s="524"/>
      <c r="G5" s="265" t="s">
        <v>54</v>
      </c>
      <c r="H5" s="265" t="s">
        <v>55</v>
      </c>
      <c r="I5" s="265" t="s">
        <v>70</v>
      </c>
      <c r="J5" s="524"/>
    </row>
    <row r="6" spans="1:10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ht="19.5" customHeight="1">
      <c r="A7" s="20">
        <v>750</v>
      </c>
      <c r="B7" s="20">
        <v>75011</v>
      </c>
      <c r="C7" s="20">
        <v>2010</v>
      </c>
      <c r="D7" s="73">
        <v>151000</v>
      </c>
      <c r="E7" s="20"/>
      <c r="F7" s="20"/>
      <c r="G7" s="20"/>
      <c r="H7" s="20"/>
      <c r="I7" s="20"/>
      <c r="J7" s="20"/>
    </row>
    <row r="8" spans="1:10" ht="19.5" customHeight="1">
      <c r="A8" s="21">
        <v>750</v>
      </c>
      <c r="B8" s="21">
        <v>75011</v>
      </c>
      <c r="C8" s="21"/>
      <c r="D8" s="21"/>
      <c r="E8" s="74">
        <v>151000</v>
      </c>
      <c r="F8" s="74">
        <v>151000</v>
      </c>
      <c r="G8" s="74">
        <v>151000</v>
      </c>
      <c r="H8" s="74"/>
      <c r="I8" s="74"/>
      <c r="J8" s="74"/>
    </row>
    <row r="9" spans="1:10" ht="19.5" customHeight="1">
      <c r="A9" s="21">
        <v>751</v>
      </c>
      <c r="B9" s="21">
        <v>75101</v>
      </c>
      <c r="C9" s="21">
        <v>2010</v>
      </c>
      <c r="D9" s="74">
        <v>3636</v>
      </c>
      <c r="E9" s="74"/>
      <c r="F9" s="74"/>
      <c r="G9" s="74"/>
      <c r="H9" s="74"/>
      <c r="I9" s="74"/>
      <c r="J9" s="74"/>
    </row>
    <row r="10" spans="1:10" ht="19.5" customHeight="1">
      <c r="A10" s="21">
        <v>751</v>
      </c>
      <c r="B10" s="21">
        <v>75101</v>
      </c>
      <c r="C10" s="21"/>
      <c r="D10" s="74"/>
      <c r="E10" s="74">
        <v>3636</v>
      </c>
      <c r="F10" s="74">
        <v>3636</v>
      </c>
      <c r="G10" s="74">
        <v>3636</v>
      </c>
      <c r="H10" s="74"/>
      <c r="I10" s="74"/>
      <c r="J10" s="74"/>
    </row>
    <row r="11" spans="1:10" ht="19.5" customHeight="1">
      <c r="A11" s="21">
        <v>852</v>
      </c>
      <c r="B11" s="21">
        <v>85203</v>
      </c>
      <c r="C11" s="21">
        <v>2010</v>
      </c>
      <c r="D11" s="74">
        <v>296000</v>
      </c>
      <c r="E11" s="74"/>
      <c r="F11" s="74"/>
      <c r="G11" s="74"/>
      <c r="H11" s="74"/>
      <c r="I11" s="74"/>
      <c r="J11" s="74"/>
    </row>
    <row r="12" spans="1:10" ht="19.5" customHeight="1">
      <c r="A12" s="21">
        <v>852</v>
      </c>
      <c r="B12" s="21">
        <v>85203</v>
      </c>
      <c r="C12" s="21"/>
      <c r="D12" s="74"/>
      <c r="E12" s="74">
        <v>296000</v>
      </c>
      <c r="F12" s="74">
        <v>296000</v>
      </c>
      <c r="G12" s="74">
        <v>154412</v>
      </c>
      <c r="H12" s="74">
        <v>30706</v>
      </c>
      <c r="I12" s="74"/>
      <c r="J12" s="74"/>
    </row>
    <row r="13" spans="1:10" ht="19.5" customHeight="1">
      <c r="A13" s="21">
        <v>852</v>
      </c>
      <c r="B13" s="21">
        <v>85212</v>
      </c>
      <c r="C13" s="21">
        <v>2010</v>
      </c>
      <c r="D13" s="74">
        <v>8344000</v>
      </c>
      <c r="E13" s="74"/>
      <c r="F13" s="74"/>
      <c r="G13" s="74"/>
      <c r="H13" s="74"/>
      <c r="I13" s="74"/>
      <c r="J13" s="74"/>
    </row>
    <row r="14" spans="1:10" ht="19.5" customHeight="1">
      <c r="A14" s="21">
        <v>852</v>
      </c>
      <c r="B14" s="21">
        <v>85212</v>
      </c>
      <c r="C14" s="21"/>
      <c r="D14" s="74"/>
      <c r="E14" s="74">
        <v>8344000</v>
      </c>
      <c r="F14" s="74">
        <v>8344000</v>
      </c>
      <c r="G14" s="74">
        <v>97031</v>
      </c>
      <c r="H14" s="74">
        <v>19300</v>
      </c>
      <c r="I14" s="74">
        <v>8041000</v>
      </c>
      <c r="J14" s="74"/>
    </row>
    <row r="15" spans="1:10" ht="19.5" customHeight="1">
      <c r="A15" s="21">
        <v>852</v>
      </c>
      <c r="B15" s="21">
        <v>85213</v>
      </c>
      <c r="C15" s="21">
        <v>2010</v>
      </c>
      <c r="D15" s="74">
        <v>41000</v>
      </c>
      <c r="E15" s="74"/>
      <c r="F15" s="74"/>
      <c r="G15" s="74"/>
      <c r="H15" s="74"/>
      <c r="I15" s="74"/>
      <c r="J15" s="74"/>
    </row>
    <row r="16" spans="1:10" ht="19.5" customHeight="1">
      <c r="A16" s="21">
        <v>852</v>
      </c>
      <c r="B16" s="21">
        <v>85213</v>
      </c>
      <c r="C16" s="21"/>
      <c r="D16" s="74"/>
      <c r="E16" s="74">
        <v>41000</v>
      </c>
      <c r="F16" s="74">
        <v>41000</v>
      </c>
      <c r="G16" s="74"/>
      <c r="H16" s="74"/>
      <c r="I16" s="74"/>
      <c r="J16" s="74"/>
    </row>
    <row r="17" spans="1:10" ht="19.5" customHeight="1">
      <c r="A17" s="21">
        <v>852</v>
      </c>
      <c r="B17" s="21">
        <v>85214</v>
      </c>
      <c r="C17" s="21">
        <v>2010</v>
      </c>
      <c r="D17" s="74">
        <v>414000</v>
      </c>
      <c r="E17" s="74"/>
      <c r="F17" s="74"/>
      <c r="G17" s="74"/>
      <c r="H17" s="74"/>
      <c r="I17" s="74"/>
      <c r="J17" s="74"/>
    </row>
    <row r="18" spans="1:10" ht="19.5" customHeight="1">
      <c r="A18" s="21">
        <v>852</v>
      </c>
      <c r="B18" s="21">
        <v>85214</v>
      </c>
      <c r="C18" s="21"/>
      <c r="D18" s="74"/>
      <c r="E18" s="74">
        <v>414000</v>
      </c>
      <c r="F18" s="74">
        <v>414000</v>
      </c>
      <c r="G18" s="74"/>
      <c r="H18" s="74"/>
      <c r="I18" s="74">
        <v>414000</v>
      </c>
      <c r="J18" s="74"/>
    </row>
    <row r="19" spans="1:10" ht="19.5" customHeight="1">
      <c r="A19" s="21">
        <v>852</v>
      </c>
      <c r="B19" s="21">
        <v>85228</v>
      </c>
      <c r="C19" s="21">
        <v>2010</v>
      </c>
      <c r="D19" s="74">
        <v>74000</v>
      </c>
      <c r="E19" s="74"/>
      <c r="F19" s="74"/>
      <c r="G19" s="74"/>
      <c r="H19" s="74"/>
      <c r="I19" s="74"/>
      <c r="J19" s="74"/>
    </row>
    <row r="20" spans="1:10" ht="19.5" customHeight="1">
      <c r="A20" s="21">
        <v>852</v>
      </c>
      <c r="B20" s="21">
        <v>85228</v>
      </c>
      <c r="C20" s="21"/>
      <c r="D20" s="21"/>
      <c r="E20" s="74">
        <v>74000</v>
      </c>
      <c r="F20" s="74">
        <v>74000</v>
      </c>
      <c r="G20" s="74">
        <v>59958</v>
      </c>
      <c r="H20" s="74">
        <v>11925</v>
      </c>
      <c r="I20" s="74"/>
      <c r="J20" s="74"/>
    </row>
    <row r="21" spans="1:10" ht="19.5" customHeight="1">
      <c r="A21" s="22"/>
      <c r="B21" s="22"/>
      <c r="C21" s="22"/>
      <c r="D21" s="22"/>
      <c r="E21" s="22"/>
      <c r="F21" s="75"/>
      <c r="G21" s="75"/>
      <c r="H21" s="75"/>
      <c r="I21" s="75"/>
      <c r="J21" s="75"/>
    </row>
    <row r="22" spans="1:10" ht="19.5" customHeight="1">
      <c r="A22" s="525" t="s">
        <v>63</v>
      </c>
      <c r="B22" s="526"/>
      <c r="C22" s="527"/>
      <c r="D22" s="262">
        <f>SUM(D7:D21)</f>
        <v>9323636</v>
      </c>
      <c r="E22" s="263">
        <f>SUM(E7:E21)</f>
        <v>9323636</v>
      </c>
      <c r="F22" s="260">
        <f>SUM(F8:F21)</f>
        <v>9323636</v>
      </c>
      <c r="G22" s="260">
        <f>SUM(G8:G21)</f>
        <v>466037</v>
      </c>
      <c r="H22" s="260">
        <f>SUM(H8:H21)</f>
        <v>61931</v>
      </c>
      <c r="I22" s="260">
        <f>SUM(I8:I21)</f>
        <v>8455000</v>
      </c>
      <c r="J22" s="260">
        <v>0</v>
      </c>
    </row>
    <row r="24" ht="12.75">
      <c r="A24" s="58"/>
    </row>
  </sheetData>
  <mergeCells count="11">
    <mergeCell ref="A22:C22"/>
    <mergeCell ref="G4:I4"/>
    <mergeCell ref="J4:J5"/>
    <mergeCell ref="F3:J3"/>
    <mergeCell ref="D3:D5"/>
    <mergeCell ref="E3:E5"/>
    <mergeCell ref="A3:A5"/>
    <mergeCell ref="B3:B5"/>
    <mergeCell ref="C3:C5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Miejskiej w Choszcznie nr VI/73/2007
z dnia 29 marca 2007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D1">
      <selection activeCell="G6" sqref="G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523" t="s">
        <v>76</v>
      </c>
      <c r="B1" s="523"/>
      <c r="C1" s="523"/>
      <c r="D1" s="523"/>
      <c r="E1" s="523"/>
      <c r="F1" s="523"/>
      <c r="G1" s="523"/>
      <c r="H1" s="523"/>
      <c r="I1" s="523"/>
      <c r="J1" s="523"/>
    </row>
    <row r="2" spans="1:6" ht="15.75">
      <c r="A2" s="13"/>
      <c r="B2" s="13"/>
      <c r="C2" s="13"/>
      <c r="D2" s="13"/>
      <c r="E2" s="13"/>
      <c r="F2" s="13"/>
    </row>
    <row r="3" spans="1:10" ht="13.5" customHeight="1">
      <c r="A3" s="6"/>
      <c r="B3" s="6"/>
      <c r="C3" s="6"/>
      <c r="D3" s="6"/>
      <c r="E3" s="6"/>
      <c r="F3" s="6"/>
      <c r="J3" s="53" t="s">
        <v>28</v>
      </c>
    </row>
    <row r="4" spans="1:10" ht="20.25" customHeight="1">
      <c r="A4" s="562" t="s">
        <v>2</v>
      </c>
      <c r="B4" s="513" t="s">
        <v>3</v>
      </c>
      <c r="C4" s="513" t="s">
        <v>78</v>
      </c>
      <c r="D4" s="530" t="s">
        <v>58</v>
      </c>
      <c r="E4" s="530" t="s">
        <v>69</v>
      </c>
      <c r="F4" s="530" t="s">
        <v>49</v>
      </c>
      <c r="G4" s="530"/>
      <c r="H4" s="530"/>
      <c r="I4" s="530"/>
      <c r="J4" s="530"/>
    </row>
    <row r="5" spans="1:10" ht="18" customHeight="1">
      <c r="A5" s="562"/>
      <c r="B5" s="514"/>
      <c r="C5" s="514"/>
      <c r="D5" s="562"/>
      <c r="E5" s="530"/>
      <c r="F5" s="530" t="s">
        <v>56</v>
      </c>
      <c r="G5" s="530" t="s">
        <v>5</v>
      </c>
      <c r="H5" s="530"/>
      <c r="I5" s="530"/>
      <c r="J5" s="530" t="s">
        <v>57</v>
      </c>
    </row>
    <row r="6" spans="1:10" ht="69" customHeight="1">
      <c r="A6" s="562"/>
      <c r="B6" s="515"/>
      <c r="C6" s="515"/>
      <c r="D6" s="562"/>
      <c r="E6" s="530"/>
      <c r="F6" s="530"/>
      <c r="G6" s="255" t="s">
        <v>54</v>
      </c>
      <c r="H6" s="255" t="s">
        <v>55</v>
      </c>
      <c r="I6" s="255" t="s">
        <v>70</v>
      </c>
      <c r="J6" s="530"/>
    </row>
    <row r="7" spans="1:10" ht="8.25" customHeight="1">
      <c r="A7" s="64">
        <v>1</v>
      </c>
      <c r="B7" s="64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</row>
    <row r="8" spans="1:10" ht="19.5" customHeight="1">
      <c r="A8" s="67">
        <v>710</v>
      </c>
      <c r="B8" s="65">
        <v>71035</v>
      </c>
      <c r="C8" s="63">
        <v>2020</v>
      </c>
      <c r="D8" s="76">
        <v>8700</v>
      </c>
      <c r="E8" s="61"/>
      <c r="F8" s="61"/>
      <c r="G8" s="19"/>
      <c r="H8" s="19"/>
      <c r="I8" s="19"/>
      <c r="J8" s="19"/>
    </row>
    <row r="9" spans="1:10" ht="19.5" customHeight="1">
      <c r="A9" s="68"/>
      <c r="B9" s="66"/>
      <c r="C9" s="69">
        <v>4300</v>
      </c>
      <c r="D9" s="70"/>
      <c r="E9" s="72">
        <v>8700</v>
      </c>
      <c r="F9" s="62">
        <v>8700</v>
      </c>
      <c r="G9" s="60"/>
      <c r="H9" s="60"/>
      <c r="I9" s="60"/>
      <c r="J9" s="60"/>
    </row>
    <row r="10" spans="1:10" ht="24.75" customHeight="1">
      <c r="A10" s="256" t="s">
        <v>63</v>
      </c>
      <c r="B10" s="257"/>
      <c r="C10" s="257"/>
      <c r="D10" s="258">
        <v>8700</v>
      </c>
      <c r="E10" s="259">
        <v>8700</v>
      </c>
      <c r="F10" s="260">
        <v>8700</v>
      </c>
      <c r="G10" s="261"/>
      <c r="H10" s="261"/>
      <c r="I10" s="261"/>
      <c r="J10" s="261"/>
    </row>
    <row r="12" spans="1:7" ht="12.75">
      <c r="A12" s="58"/>
      <c r="G12"/>
    </row>
  </sheetData>
  <mergeCells count="10"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Miejskiej w Choszcznie nr VI/73/2007
z dnia 29 marca 2007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view="pageBreakPreview" zoomScaleSheetLayoutView="100" workbookViewId="0" topLeftCell="F19">
      <selection activeCell="I34" sqref="I34"/>
    </sheetView>
  </sheetViews>
  <sheetFormatPr defaultColWidth="9.00390625" defaultRowHeight="12.75"/>
  <cols>
    <col min="1" max="1" width="3.75390625" style="109" customWidth="1"/>
    <col min="2" max="2" width="5.625" style="109" customWidth="1"/>
    <col min="3" max="3" width="8.00390625" style="109" customWidth="1"/>
    <col min="4" max="4" width="40.25390625" style="109" customWidth="1"/>
    <col min="5" max="9" width="14.00390625" style="109" customWidth="1"/>
    <col min="10" max="10" width="8.75390625" style="109" bestFit="1" customWidth="1"/>
    <col min="11" max="16384" width="8.00390625" style="109" customWidth="1"/>
  </cols>
  <sheetData>
    <row r="1" spans="5:9" ht="12.75">
      <c r="E1" s="114"/>
      <c r="G1" s="516" t="s">
        <v>460</v>
      </c>
      <c r="H1" s="516"/>
      <c r="I1" s="516"/>
    </row>
    <row r="2" spans="7:10" ht="12.75">
      <c r="G2" s="518" t="s">
        <v>707</v>
      </c>
      <c r="H2" s="518"/>
      <c r="I2" s="518"/>
      <c r="J2" s="518"/>
    </row>
    <row r="3" spans="4:9" ht="12.75">
      <c r="D3" s="517"/>
      <c r="E3" s="517"/>
      <c r="G3" s="563" t="s">
        <v>708</v>
      </c>
      <c r="H3" s="563"/>
      <c r="I3" s="563"/>
    </row>
    <row r="4" spans="4:5" ht="12.75">
      <c r="D4" s="517"/>
      <c r="E4" s="517"/>
    </row>
    <row r="5" ht="11.25">
      <c r="D5" s="115"/>
    </row>
    <row r="6" ht="11.25">
      <c r="D6" s="115"/>
    </row>
    <row r="7" ht="11.25">
      <c r="D7" s="115"/>
    </row>
    <row r="8" spans="4:11" ht="12.75">
      <c r="D8" s="517" t="s">
        <v>463</v>
      </c>
      <c r="E8" s="517"/>
      <c r="F8" s="517"/>
      <c r="G8" s="517"/>
      <c r="H8" s="517"/>
      <c r="I8" s="517"/>
      <c r="J8" s="112"/>
      <c r="K8" s="110"/>
    </row>
    <row r="9" spans="4:11" ht="12.75" customHeight="1">
      <c r="D9" s="517" t="s">
        <v>464</v>
      </c>
      <c r="E9" s="517"/>
      <c r="F9" s="517"/>
      <c r="G9" s="517"/>
      <c r="H9" s="517"/>
      <c r="I9" s="517"/>
      <c r="J9" s="517"/>
      <c r="K9" s="517"/>
    </row>
    <row r="10" spans="4:11" ht="12.75" customHeight="1">
      <c r="D10" s="517" t="s">
        <v>465</v>
      </c>
      <c r="E10" s="517"/>
      <c r="F10" s="517"/>
      <c r="G10" s="517"/>
      <c r="H10" s="517"/>
      <c r="I10" s="517"/>
      <c r="J10" s="517"/>
      <c r="K10" s="110"/>
    </row>
    <row r="11" spans="4:10" ht="12.75">
      <c r="D11" s="116"/>
      <c r="E11" s="116"/>
      <c r="F11" s="116"/>
      <c r="G11" s="116"/>
      <c r="H11" s="116"/>
      <c r="I11" s="116"/>
      <c r="J11" s="112"/>
    </row>
    <row r="12" spans="4:9" ht="12.75">
      <c r="D12" s="517"/>
      <c r="E12" s="517"/>
      <c r="F12" s="517"/>
      <c r="G12" s="517"/>
      <c r="H12" s="517"/>
      <c r="I12" s="517"/>
    </row>
    <row r="13" spans="4:9" ht="12.75">
      <c r="D13" s="117"/>
      <c r="E13" s="117"/>
      <c r="F13" s="117"/>
      <c r="G13" s="117"/>
      <c r="H13" s="117"/>
      <c r="I13" s="483" t="s">
        <v>623</v>
      </c>
    </row>
    <row r="14" spans="1:9" ht="11.25" customHeight="1">
      <c r="A14" s="564" t="s">
        <v>39</v>
      </c>
      <c r="B14" s="304"/>
      <c r="C14" s="304"/>
      <c r="D14" s="564" t="s">
        <v>4</v>
      </c>
      <c r="E14" s="305" t="s">
        <v>354</v>
      </c>
      <c r="F14" s="568" t="s">
        <v>23</v>
      </c>
      <c r="G14" s="569"/>
      <c r="H14" s="306"/>
      <c r="I14" s="566" t="s">
        <v>26</v>
      </c>
    </row>
    <row r="15" spans="1:9" ht="11.25" customHeight="1">
      <c r="A15" s="565"/>
      <c r="B15" s="307"/>
      <c r="C15" s="307"/>
      <c r="D15" s="565"/>
      <c r="E15" s="308" t="s">
        <v>355</v>
      </c>
      <c r="F15" s="570"/>
      <c r="G15" s="571"/>
      <c r="H15" s="309"/>
      <c r="I15" s="567"/>
    </row>
    <row r="16" spans="1:9" ht="12.75">
      <c r="A16" s="565"/>
      <c r="B16" s="307" t="s">
        <v>2</v>
      </c>
      <c r="C16" s="307" t="s">
        <v>3</v>
      </c>
      <c r="D16" s="565"/>
      <c r="E16" s="308" t="s">
        <v>356</v>
      </c>
      <c r="F16" s="310" t="s">
        <v>357</v>
      </c>
      <c r="G16" s="305" t="s">
        <v>358</v>
      </c>
      <c r="H16" s="311" t="s">
        <v>50</v>
      </c>
      <c r="I16" s="567"/>
    </row>
    <row r="17" spans="1:9" ht="12">
      <c r="A17" s="565"/>
      <c r="B17" s="307"/>
      <c r="C17" s="307"/>
      <c r="D17" s="565"/>
      <c r="E17" s="308" t="s">
        <v>359</v>
      </c>
      <c r="F17" s="312" t="s">
        <v>360</v>
      </c>
      <c r="G17" s="308" t="s">
        <v>361</v>
      </c>
      <c r="H17" s="308"/>
      <c r="I17" s="567"/>
    </row>
    <row r="18" spans="1:9" ht="12">
      <c r="A18" s="565"/>
      <c r="B18" s="307"/>
      <c r="C18" s="307"/>
      <c r="D18" s="565"/>
      <c r="E18" s="308" t="s">
        <v>362</v>
      </c>
      <c r="F18" s="312" t="s">
        <v>363</v>
      </c>
      <c r="G18" s="312"/>
      <c r="H18" s="312"/>
      <c r="I18" s="567"/>
    </row>
    <row r="19" spans="1:9" ht="12">
      <c r="A19" s="118">
        <v>1</v>
      </c>
      <c r="B19" s="119">
        <v>2</v>
      </c>
      <c r="C19" s="119">
        <v>3</v>
      </c>
      <c r="D19" s="120">
        <v>4</v>
      </c>
      <c r="E19" s="121">
        <v>5</v>
      </c>
      <c r="F19" s="122">
        <v>6</v>
      </c>
      <c r="G19" s="122">
        <v>7</v>
      </c>
      <c r="H19" s="122"/>
      <c r="I19" s="123">
        <v>8</v>
      </c>
    </row>
    <row r="20" spans="1:9" ht="12">
      <c r="A20" s="298"/>
      <c r="B20" s="300">
        <v>851</v>
      </c>
      <c r="C20" s="299">
        <v>85153</v>
      </c>
      <c r="D20" s="301" t="s">
        <v>284</v>
      </c>
      <c r="E20" s="297">
        <f>SUM(E21:E28)</f>
        <v>6001</v>
      </c>
      <c r="F20" s="297">
        <f>SUM(F21:F28)</f>
        <v>2001</v>
      </c>
      <c r="G20" s="302"/>
      <c r="H20" s="297">
        <f>SUM(H21:H24)</f>
        <v>4000</v>
      </c>
      <c r="I20" s="303"/>
    </row>
    <row r="21" spans="1:9" ht="12">
      <c r="A21" s="124" t="s">
        <v>9</v>
      </c>
      <c r="B21" s="125"/>
      <c r="C21" s="126"/>
      <c r="D21" s="127" t="s">
        <v>364</v>
      </c>
      <c r="E21" s="128">
        <v>2000</v>
      </c>
      <c r="F21" s="128"/>
      <c r="G21" s="129"/>
      <c r="H21" s="128">
        <v>2000</v>
      </c>
      <c r="I21" s="130"/>
    </row>
    <row r="22" spans="1:9" ht="12">
      <c r="A22" s="124"/>
      <c r="B22" s="131"/>
      <c r="C22" s="132"/>
      <c r="D22" s="127" t="s">
        <v>365</v>
      </c>
      <c r="E22" s="128"/>
      <c r="F22" s="128"/>
      <c r="G22" s="129"/>
      <c r="H22" s="129"/>
      <c r="I22" s="130"/>
    </row>
    <row r="23" spans="1:9" ht="12">
      <c r="A23" s="133"/>
      <c r="B23" s="134"/>
      <c r="C23" s="135"/>
      <c r="D23" s="136" t="s">
        <v>366</v>
      </c>
      <c r="E23" s="137"/>
      <c r="F23" s="137"/>
      <c r="G23" s="138"/>
      <c r="H23" s="138"/>
      <c r="I23" s="139"/>
    </row>
    <row r="24" spans="1:9" ht="12">
      <c r="A24" s="140" t="s">
        <v>10</v>
      </c>
      <c r="B24" s="141"/>
      <c r="C24" s="142"/>
      <c r="D24" s="127" t="s">
        <v>367</v>
      </c>
      <c r="E24" s="128">
        <v>2000</v>
      </c>
      <c r="F24" s="128"/>
      <c r="G24" s="129"/>
      <c r="H24" s="128">
        <v>2000</v>
      </c>
      <c r="I24" s="130"/>
    </row>
    <row r="25" spans="1:9" ht="12">
      <c r="A25" s="124"/>
      <c r="B25" s="132"/>
      <c r="C25" s="142"/>
      <c r="D25" s="127" t="s">
        <v>368</v>
      </c>
      <c r="E25" s="128"/>
      <c r="F25" s="128"/>
      <c r="G25" s="129"/>
      <c r="H25" s="129"/>
      <c r="I25" s="130"/>
    </row>
    <row r="26" spans="1:9" ht="12">
      <c r="A26" s="124"/>
      <c r="B26" s="132"/>
      <c r="C26" s="142"/>
      <c r="D26" s="143" t="s">
        <v>369</v>
      </c>
      <c r="E26" s="128"/>
      <c r="F26" s="128"/>
      <c r="G26" s="129"/>
      <c r="H26" s="129"/>
      <c r="I26" s="130"/>
    </row>
    <row r="27" spans="1:9" ht="12">
      <c r="A27" s="133"/>
      <c r="B27" s="135"/>
      <c r="C27" s="144"/>
      <c r="D27" s="145" t="s">
        <v>370</v>
      </c>
      <c r="E27" s="137"/>
      <c r="F27" s="137"/>
      <c r="G27" s="138"/>
      <c r="H27" s="138"/>
      <c r="I27" s="139"/>
    </row>
    <row r="28" spans="1:9" ht="12">
      <c r="A28" s="124" t="s">
        <v>11</v>
      </c>
      <c r="B28" s="132"/>
      <c r="C28" s="146"/>
      <c r="D28" s="143" t="s">
        <v>371</v>
      </c>
      <c r="E28" s="128">
        <v>2001</v>
      </c>
      <c r="F28" s="128">
        <v>2001</v>
      </c>
      <c r="G28" s="129"/>
      <c r="H28" s="129"/>
      <c r="I28" s="130"/>
    </row>
    <row r="29" spans="1:9" ht="12">
      <c r="A29" s="124"/>
      <c r="B29" s="132"/>
      <c r="C29" s="146"/>
      <c r="D29" s="143" t="s">
        <v>372</v>
      </c>
      <c r="E29" s="147"/>
      <c r="F29" s="148"/>
      <c r="G29" s="129"/>
      <c r="H29" s="129"/>
      <c r="I29" s="130"/>
    </row>
    <row r="30" spans="1:9" ht="12">
      <c r="A30" s="124"/>
      <c r="B30" s="132"/>
      <c r="C30" s="146"/>
      <c r="D30" s="143" t="s">
        <v>373</v>
      </c>
      <c r="E30" s="149"/>
      <c r="F30" s="129"/>
      <c r="G30" s="129"/>
      <c r="H30" s="129"/>
      <c r="I30" s="130"/>
    </row>
    <row r="31" spans="1:9" ht="12">
      <c r="A31" s="133"/>
      <c r="B31" s="135"/>
      <c r="C31" s="144"/>
      <c r="D31" s="150"/>
      <c r="E31" s="151"/>
      <c r="F31" s="152"/>
      <c r="G31" s="152"/>
      <c r="H31" s="152"/>
      <c r="I31" s="139"/>
    </row>
    <row r="32" spans="1:9" ht="12">
      <c r="A32" s="298"/>
      <c r="B32" s="299">
        <v>851</v>
      </c>
      <c r="C32" s="295">
        <v>85154</v>
      </c>
      <c r="D32" s="296" t="s">
        <v>285</v>
      </c>
      <c r="E32" s="297">
        <f>SUM(E33,E44,E57,E61,E65,E72,E77,E82,)</f>
        <v>373999</v>
      </c>
      <c r="F32" s="297">
        <f>SUM(F33,F44,F65,F72,F77,)</f>
        <v>123821</v>
      </c>
      <c r="G32" s="297">
        <f>SUM(G44,G72,)</f>
        <v>72678</v>
      </c>
      <c r="H32" s="297">
        <f>SUM(H57,H61,H65,H82)</f>
        <v>36000</v>
      </c>
      <c r="I32" s="535">
        <f>SUM(I44,)</f>
        <v>141500</v>
      </c>
    </row>
    <row r="33" spans="1:9" ht="12">
      <c r="A33" s="153" t="s">
        <v>1</v>
      </c>
      <c r="B33" s="132"/>
      <c r="D33" s="143" t="s">
        <v>374</v>
      </c>
      <c r="E33" s="154">
        <f>SUM(E36:E42)</f>
        <v>11000</v>
      </c>
      <c r="F33" s="154">
        <f>SUM(F36:F42)</f>
        <v>11000</v>
      </c>
      <c r="G33" s="155"/>
      <c r="H33" s="155"/>
      <c r="I33" s="156"/>
    </row>
    <row r="34" spans="1:9" ht="11.25">
      <c r="A34" s="157"/>
      <c r="B34" s="132"/>
      <c r="D34" s="143" t="s">
        <v>375</v>
      </c>
      <c r="E34" s="155"/>
      <c r="F34" s="155"/>
      <c r="G34" s="155"/>
      <c r="H34" s="155"/>
      <c r="I34" s="156"/>
    </row>
    <row r="35" spans="1:9" ht="11.25">
      <c r="A35" s="157"/>
      <c r="B35" s="132"/>
      <c r="D35" s="143" t="s">
        <v>376</v>
      </c>
      <c r="E35" s="154"/>
      <c r="F35" s="154"/>
      <c r="G35" s="155"/>
      <c r="H35" s="155"/>
      <c r="I35" s="156"/>
    </row>
    <row r="36" spans="1:9" ht="12">
      <c r="A36" s="153"/>
      <c r="B36" s="132"/>
      <c r="D36" s="143" t="s">
        <v>377</v>
      </c>
      <c r="E36" s="155">
        <v>3000</v>
      </c>
      <c r="F36" s="155">
        <v>3000</v>
      </c>
      <c r="G36" s="155"/>
      <c r="H36" s="155"/>
      <c r="I36" s="156"/>
    </row>
    <row r="37" spans="1:9" ht="11.25">
      <c r="A37" s="157"/>
      <c r="B37" s="132"/>
      <c r="D37" s="143" t="s">
        <v>378</v>
      </c>
      <c r="E37" s="155">
        <v>2000</v>
      </c>
      <c r="F37" s="155">
        <v>2000</v>
      </c>
      <c r="G37" s="155"/>
      <c r="H37" s="155"/>
      <c r="I37" s="156"/>
    </row>
    <row r="38" spans="1:9" ht="11.25">
      <c r="A38" s="157"/>
      <c r="B38" s="132"/>
      <c r="D38" s="143" t="s">
        <v>379</v>
      </c>
      <c r="E38" s="155">
        <v>2000</v>
      </c>
      <c r="F38" s="155">
        <v>2000</v>
      </c>
      <c r="G38" s="155"/>
      <c r="H38" s="155"/>
      <c r="I38" s="156"/>
    </row>
    <row r="39" spans="1:9" ht="11.25">
      <c r="A39" s="157"/>
      <c r="B39" s="132"/>
      <c r="D39" s="143" t="s">
        <v>380</v>
      </c>
      <c r="E39" s="155">
        <v>1000</v>
      </c>
      <c r="F39" s="155">
        <v>1000</v>
      </c>
      <c r="G39" s="155"/>
      <c r="H39" s="155"/>
      <c r="I39" s="156"/>
    </row>
    <row r="40" spans="1:9" ht="11.25">
      <c r="A40" s="157"/>
      <c r="B40" s="132"/>
      <c r="D40" s="143" t="s">
        <v>381</v>
      </c>
      <c r="E40" s="155">
        <v>1000</v>
      </c>
      <c r="F40" s="155">
        <v>1000</v>
      </c>
      <c r="G40" s="155"/>
      <c r="H40" s="155"/>
      <c r="I40" s="156"/>
    </row>
    <row r="41" spans="1:9" ht="11.25">
      <c r="A41" s="157"/>
      <c r="B41" s="132"/>
      <c r="D41" s="143" t="s">
        <v>382</v>
      </c>
      <c r="E41" s="155">
        <v>1000</v>
      </c>
      <c r="F41" s="155">
        <v>1000</v>
      </c>
      <c r="G41" s="155"/>
      <c r="H41" s="155"/>
      <c r="I41" s="156"/>
    </row>
    <row r="42" spans="1:9" ht="11.25">
      <c r="A42" s="157"/>
      <c r="B42" s="132"/>
      <c r="D42" s="143" t="s">
        <v>383</v>
      </c>
      <c r="E42" s="155">
        <v>1000</v>
      </c>
      <c r="F42" s="155">
        <v>1000</v>
      </c>
      <c r="G42" s="155"/>
      <c r="H42" s="155"/>
      <c r="I42" s="156"/>
    </row>
    <row r="43" spans="1:19" s="158" customFormat="1" ht="11.25">
      <c r="A43" s="135"/>
      <c r="B43" s="135"/>
      <c r="D43" s="135"/>
      <c r="E43" s="159"/>
      <c r="F43" s="159"/>
      <c r="G43" s="159"/>
      <c r="H43" s="159"/>
      <c r="I43" s="135"/>
      <c r="J43" s="131"/>
      <c r="K43" s="146"/>
      <c r="L43" s="146"/>
      <c r="M43" s="146"/>
      <c r="N43" s="146"/>
      <c r="O43" s="146"/>
      <c r="P43" s="146"/>
      <c r="Q43" s="146"/>
      <c r="R43" s="146"/>
      <c r="S43" s="146"/>
    </row>
    <row r="44" spans="1:10" ht="11.25">
      <c r="A44" s="160" t="s">
        <v>15</v>
      </c>
      <c r="B44" s="141"/>
      <c r="D44" s="161" t="s">
        <v>384</v>
      </c>
      <c r="E44" s="162">
        <f>SUM(E46:E51)</f>
        <v>252499</v>
      </c>
      <c r="F44" s="163">
        <f>SUM(F46:F48)</f>
        <v>54321</v>
      </c>
      <c r="G44" s="163">
        <f>SUM(G46:G48)</f>
        <v>56678</v>
      </c>
      <c r="H44" s="162"/>
      <c r="I44" s="164">
        <f>SUM(I46,I47,I48,I51,)</f>
        <v>141500</v>
      </c>
      <c r="J44" s="113"/>
    </row>
    <row r="45" spans="1:9" ht="11.25">
      <c r="A45" s="157"/>
      <c r="B45" s="132"/>
      <c r="D45" s="143" t="s">
        <v>385</v>
      </c>
      <c r="E45" s="154"/>
      <c r="F45" s="154"/>
      <c r="G45" s="154"/>
      <c r="H45" s="154"/>
      <c r="I45" s="156"/>
    </row>
    <row r="46" spans="1:9" ht="33.75">
      <c r="A46" s="157"/>
      <c r="B46" s="132"/>
      <c r="D46" s="165" t="s">
        <v>386</v>
      </c>
      <c r="E46" s="166">
        <v>39789</v>
      </c>
      <c r="F46" s="166">
        <v>18233</v>
      </c>
      <c r="G46" s="166">
        <v>21556</v>
      </c>
      <c r="H46" s="155" t="s">
        <v>18</v>
      </c>
      <c r="I46" s="156"/>
    </row>
    <row r="47" spans="1:9" ht="33.75">
      <c r="A47" s="157"/>
      <c r="B47" s="132"/>
      <c r="D47" s="167" t="s">
        <v>387</v>
      </c>
      <c r="E47" s="166">
        <v>40380</v>
      </c>
      <c r="F47" s="166">
        <v>28568</v>
      </c>
      <c r="G47" s="166">
        <v>11812</v>
      </c>
      <c r="H47" s="166"/>
      <c r="I47" s="156"/>
    </row>
    <row r="48" spans="1:9" ht="11.25">
      <c r="A48" s="157"/>
      <c r="B48" s="132"/>
      <c r="D48" s="168" t="s">
        <v>388</v>
      </c>
      <c r="E48" s="155">
        <v>30830</v>
      </c>
      <c r="F48" s="155">
        <v>7520</v>
      </c>
      <c r="G48" s="155">
        <v>23310</v>
      </c>
      <c r="H48" s="155"/>
      <c r="I48" s="156"/>
    </row>
    <row r="49" spans="1:9" ht="11.25">
      <c r="A49" s="157"/>
      <c r="B49" s="132"/>
      <c r="D49" s="168" t="s">
        <v>389</v>
      </c>
      <c r="E49" s="155"/>
      <c r="F49" s="155"/>
      <c r="G49" s="155"/>
      <c r="H49" s="155"/>
      <c r="I49" s="156"/>
    </row>
    <row r="50" spans="1:9" ht="11.25">
      <c r="A50" s="157"/>
      <c r="B50" s="132"/>
      <c r="D50" s="168" t="s">
        <v>390</v>
      </c>
      <c r="E50" s="155"/>
      <c r="F50" s="155"/>
      <c r="G50" s="155"/>
      <c r="H50" s="155"/>
      <c r="I50" s="156"/>
    </row>
    <row r="51" spans="1:9" ht="11.25">
      <c r="A51" s="157"/>
      <c r="B51" s="132"/>
      <c r="D51" s="167" t="s">
        <v>391</v>
      </c>
      <c r="E51" s="166">
        <v>141500</v>
      </c>
      <c r="F51" s="166"/>
      <c r="G51" s="166"/>
      <c r="H51" s="166"/>
      <c r="I51" s="169">
        <v>141500</v>
      </c>
    </row>
    <row r="52" spans="1:9" ht="11.25">
      <c r="A52" s="157"/>
      <c r="B52" s="132"/>
      <c r="D52" s="167" t="s">
        <v>392</v>
      </c>
      <c r="E52" s="166"/>
      <c r="F52" s="166"/>
      <c r="G52" s="166"/>
      <c r="H52" s="166"/>
      <c r="I52" s="169"/>
    </row>
    <row r="53" spans="1:9" ht="11.25">
      <c r="A53" s="157"/>
      <c r="B53" s="132"/>
      <c r="D53" s="167" t="s">
        <v>393</v>
      </c>
      <c r="E53" s="166"/>
      <c r="F53" s="166"/>
      <c r="G53" s="166"/>
      <c r="H53" s="166"/>
      <c r="I53" s="169"/>
    </row>
    <row r="54" spans="1:9" ht="11.25" customHeight="1">
      <c r="A54" s="157"/>
      <c r="B54" s="132"/>
      <c r="D54" s="167" t="s">
        <v>394</v>
      </c>
      <c r="E54" s="166"/>
      <c r="F54" s="166"/>
      <c r="G54" s="166"/>
      <c r="H54" s="166"/>
      <c r="I54" s="169"/>
    </row>
    <row r="55" spans="1:9" ht="11.25" customHeight="1">
      <c r="A55" s="157"/>
      <c r="B55" s="132"/>
      <c r="D55" s="167" t="s">
        <v>395</v>
      </c>
      <c r="E55" s="166"/>
      <c r="F55" s="166"/>
      <c r="G55" s="166"/>
      <c r="H55" s="166"/>
      <c r="I55" s="169"/>
    </row>
    <row r="56" spans="1:9" ht="11.25">
      <c r="A56" s="151"/>
      <c r="B56" s="135"/>
      <c r="C56" s="144"/>
      <c r="D56" s="170"/>
      <c r="E56" s="171"/>
      <c r="F56" s="171"/>
      <c r="G56" s="171"/>
      <c r="H56" s="171"/>
      <c r="I56" s="159"/>
    </row>
    <row r="57" spans="1:9" ht="11.25">
      <c r="A57" s="160" t="s">
        <v>16</v>
      </c>
      <c r="B57" s="141"/>
      <c r="C57" s="141"/>
      <c r="D57" s="143" t="s">
        <v>396</v>
      </c>
      <c r="E57" s="154">
        <v>15000</v>
      </c>
      <c r="F57" s="154"/>
      <c r="G57" s="155"/>
      <c r="H57" s="154">
        <v>15000</v>
      </c>
      <c r="I57" s="156"/>
    </row>
    <row r="58" spans="1:9" ht="11.25">
      <c r="A58" s="157"/>
      <c r="B58" s="132"/>
      <c r="C58" s="132"/>
      <c r="D58" s="143" t="s">
        <v>397</v>
      </c>
      <c r="E58" s="155"/>
      <c r="F58" s="155"/>
      <c r="G58" s="155"/>
      <c r="H58" s="155"/>
      <c r="I58" s="156"/>
    </row>
    <row r="59" spans="1:9" ht="11.25">
      <c r="A59" s="157"/>
      <c r="B59" s="132"/>
      <c r="C59" s="132"/>
      <c r="D59" s="143" t="s">
        <v>398</v>
      </c>
      <c r="E59" s="154"/>
      <c r="F59" s="154"/>
      <c r="G59" s="155"/>
      <c r="H59" s="155"/>
      <c r="I59" s="156"/>
    </row>
    <row r="60" spans="1:9" ht="11.25">
      <c r="A60" s="151"/>
      <c r="B60" s="135"/>
      <c r="C60" s="135"/>
      <c r="D60" s="172"/>
      <c r="E60" s="171"/>
      <c r="F60" s="171"/>
      <c r="G60" s="171"/>
      <c r="H60" s="171"/>
      <c r="I60" s="159"/>
    </row>
    <row r="61" spans="1:9" ht="12">
      <c r="A61" s="173" t="s">
        <v>17</v>
      </c>
      <c r="B61" s="141"/>
      <c r="C61" s="141"/>
      <c r="D61" s="143" t="s">
        <v>367</v>
      </c>
      <c r="E61" s="154">
        <v>12000</v>
      </c>
      <c r="F61" s="154"/>
      <c r="G61" s="155"/>
      <c r="H61" s="154">
        <v>12000</v>
      </c>
      <c r="I61" s="156"/>
    </row>
    <row r="62" spans="1:9" ht="12">
      <c r="A62" s="153"/>
      <c r="B62" s="132"/>
      <c r="C62" s="132"/>
      <c r="D62" s="143" t="s">
        <v>368</v>
      </c>
      <c r="E62" s="154"/>
      <c r="F62" s="154"/>
      <c r="G62" s="155"/>
      <c r="H62" s="155"/>
      <c r="I62" s="156"/>
    </row>
    <row r="63" spans="1:9" ht="12">
      <c r="A63" s="153"/>
      <c r="B63" s="132"/>
      <c r="C63" s="132"/>
      <c r="D63" s="143" t="s">
        <v>399</v>
      </c>
      <c r="E63" s="154"/>
      <c r="F63" s="154"/>
      <c r="G63" s="155"/>
      <c r="H63" s="155"/>
      <c r="I63" s="156"/>
    </row>
    <row r="64" spans="1:9" ht="12">
      <c r="A64" s="152"/>
      <c r="B64" s="135"/>
      <c r="C64" s="135"/>
      <c r="D64" s="172"/>
      <c r="E64" s="174"/>
      <c r="F64" s="174"/>
      <c r="G64" s="171"/>
      <c r="H64" s="171"/>
      <c r="I64" s="159"/>
    </row>
    <row r="65" spans="1:9" ht="12">
      <c r="A65" s="173" t="s">
        <v>20</v>
      </c>
      <c r="B65" s="141"/>
      <c r="C65" s="141"/>
      <c r="D65" s="143" t="s">
        <v>400</v>
      </c>
      <c r="E65" s="154">
        <v>22000</v>
      </c>
      <c r="F65" s="154">
        <f>SUM(F67:F68)</f>
        <v>18000</v>
      </c>
      <c r="G65" s="155"/>
      <c r="H65" s="154">
        <f>SUM(H67)</f>
        <v>4000</v>
      </c>
      <c r="I65" s="156"/>
    </row>
    <row r="66" spans="1:9" ht="12">
      <c r="A66" s="153"/>
      <c r="B66" s="132"/>
      <c r="C66" s="132"/>
      <c r="D66" s="143" t="s">
        <v>401</v>
      </c>
      <c r="E66" s="154"/>
      <c r="F66" s="154"/>
      <c r="G66" s="155"/>
      <c r="H66" s="154"/>
      <c r="I66" s="156"/>
    </row>
    <row r="67" spans="1:9" ht="12">
      <c r="A67" s="153"/>
      <c r="B67" s="132"/>
      <c r="C67" s="132"/>
      <c r="D67" s="175" t="s">
        <v>402</v>
      </c>
      <c r="E67" s="176">
        <v>6000</v>
      </c>
      <c r="F67" s="176">
        <v>2000</v>
      </c>
      <c r="G67" s="155"/>
      <c r="H67" s="176">
        <v>4000</v>
      </c>
      <c r="I67" s="156"/>
    </row>
    <row r="68" spans="1:9" ht="12">
      <c r="A68" s="153"/>
      <c r="B68" s="132"/>
      <c r="C68" s="132"/>
      <c r="D68" s="175" t="s">
        <v>403</v>
      </c>
      <c r="E68" s="176">
        <v>16000</v>
      </c>
      <c r="F68" s="176">
        <v>16000</v>
      </c>
      <c r="G68" s="155"/>
      <c r="H68" s="155"/>
      <c r="I68" s="156"/>
    </row>
    <row r="69" spans="1:9" ht="12">
      <c r="A69" s="153"/>
      <c r="B69" s="132"/>
      <c r="C69" s="132"/>
      <c r="D69" s="143" t="s">
        <v>404</v>
      </c>
      <c r="E69" s="154"/>
      <c r="F69" s="154"/>
      <c r="G69" s="155"/>
      <c r="H69" s="155"/>
      <c r="I69" s="156"/>
    </row>
    <row r="70" spans="1:9" ht="12">
      <c r="A70" s="153"/>
      <c r="B70" s="132"/>
      <c r="C70" s="132"/>
      <c r="D70" s="143" t="s">
        <v>405</v>
      </c>
      <c r="E70" s="154"/>
      <c r="F70" s="154"/>
      <c r="G70" s="155"/>
      <c r="H70" s="155"/>
      <c r="I70" s="156"/>
    </row>
    <row r="71" spans="1:9" ht="12">
      <c r="A71" s="152"/>
      <c r="B71" s="135"/>
      <c r="C71" s="135"/>
      <c r="D71" s="172"/>
      <c r="E71" s="174"/>
      <c r="F71" s="174"/>
      <c r="G71" s="171"/>
      <c r="H71" s="171"/>
      <c r="I71" s="159"/>
    </row>
    <row r="72" spans="1:9" ht="11.25">
      <c r="A72" s="160" t="s">
        <v>196</v>
      </c>
      <c r="B72" s="141"/>
      <c r="C72" s="141"/>
      <c r="D72" s="143" t="s">
        <v>371</v>
      </c>
      <c r="E72" s="154">
        <v>24000</v>
      </c>
      <c r="F72" s="154">
        <v>8000</v>
      </c>
      <c r="G72" s="154">
        <v>16000</v>
      </c>
      <c r="H72" s="155"/>
      <c r="I72" s="156"/>
    </row>
    <row r="73" spans="1:9" ht="11.25">
      <c r="A73" s="157"/>
      <c r="B73" s="132"/>
      <c r="C73" s="132"/>
      <c r="D73" s="143" t="s">
        <v>406</v>
      </c>
      <c r="E73" s="154"/>
      <c r="F73" s="154"/>
      <c r="G73" s="155"/>
      <c r="H73" s="155"/>
      <c r="I73" s="156"/>
    </row>
    <row r="74" spans="1:9" ht="11.25">
      <c r="A74" s="157"/>
      <c r="B74" s="132"/>
      <c r="C74" s="132"/>
      <c r="D74" s="143" t="s">
        <v>407</v>
      </c>
      <c r="E74" s="154"/>
      <c r="F74" s="154"/>
      <c r="G74" s="155"/>
      <c r="H74" s="155"/>
      <c r="I74" s="156"/>
    </row>
    <row r="75" spans="1:9" ht="11.25">
      <c r="A75" s="157"/>
      <c r="B75" s="132"/>
      <c r="C75" s="132"/>
      <c r="D75" s="143" t="s">
        <v>408</v>
      </c>
      <c r="E75" s="154"/>
      <c r="F75" s="154"/>
      <c r="G75" s="155"/>
      <c r="H75" s="155"/>
      <c r="I75" s="156"/>
    </row>
    <row r="76" spans="1:9" ht="11.25">
      <c r="A76" s="151"/>
      <c r="B76" s="135"/>
      <c r="C76" s="135"/>
      <c r="D76" s="175"/>
      <c r="E76" s="155"/>
      <c r="F76" s="155"/>
      <c r="G76" s="155"/>
      <c r="H76" s="155"/>
      <c r="I76" s="156"/>
    </row>
    <row r="77" spans="1:9" ht="11.25">
      <c r="A77" s="160" t="s">
        <v>197</v>
      </c>
      <c r="B77" s="141"/>
      <c r="C77" s="141"/>
      <c r="D77" s="161" t="s">
        <v>409</v>
      </c>
      <c r="E77" s="162">
        <v>32500</v>
      </c>
      <c r="F77" s="162">
        <v>32500</v>
      </c>
      <c r="G77" s="177"/>
      <c r="H77" s="177"/>
      <c r="I77" s="178"/>
    </row>
    <row r="78" spans="1:9" ht="11.25">
      <c r="A78" s="157"/>
      <c r="B78" s="132"/>
      <c r="C78" s="132"/>
      <c r="D78" s="143" t="s">
        <v>410</v>
      </c>
      <c r="E78" s="155"/>
      <c r="F78" s="155"/>
      <c r="G78" s="155"/>
      <c r="H78" s="155"/>
      <c r="I78" s="156"/>
    </row>
    <row r="79" spans="1:9" ht="11.25">
      <c r="A79" s="157"/>
      <c r="B79" s="132"/>
      <c r="C79" s="132"/>
      <c r="D79" s="143" t="s">
        <v>411</v>
      </c>
      <c r="E79" s="155"/>
      <c r="F79" s="155"/>
      <c r="G79" s="155"/>
      <c r="H79" s="155"/>
      <c r="I79" s="156"/>
    </row>
    <row r="80" spans="1:9" ht="11.25">
      <c r="A80" s="157"/>
      <c r="B80" s="132"/>
      <c r="C80" s="132"/>
      <c r="D80" s="143" t="s">
        <v>412</v>
      </c>
      <c r="E80" s="155"/>
      <c r="F80" s="155"/>
      <c r="G80" s="155"/>
      <c r="H80" s="155"/>
      <c r="I80" s="156"/>
    </row>
    <row r="81" spans="1:9" ht="11.25">
      <c r="A81" s="151"/>
      <c r="B81" s="135"/>
      <c r="C81" s="135"/>
      <c r="D81" s="175"/>
      <c r="E81" s="154"/>
      <c r="F81" s="155"/>
      <c r="G81" s="155"/>
      <c r="H81" s="155"/>
      <c r="I81" s="156"/>
    </row>
    <row r="82" spans="1:9" ht="11.25">
      <c r="A82" s="160" t="s">
        <v>198</v>
      </c>
      <c r="B82" s="141"/>
      <c r="C82" s="141"/>
      <c r="D82" s="161" t="s">
        <v>413</v>
      </c>
      <c r="E82" s="162">
        <v>5000</v>
      </c>
      <c r="F82" s="162"/>
      <c r="G82" s="177"/>
      <c r="H82" s="162">
        <v>5000</v>
      </c>
      <c r="I82" s="178"/>
    </row>
    <row r="83" spans="1:9" ht="11.25">
      <c r="A83" s="157"/>
      <c r="B83" s="132"/>
      <c r="C83" s="132"/>
      <c r="D83" s="143" t="s">
        <v>414</v>
      </c>
      <c r="E83" s="155"/>
      <c r="F83" s="155"/>
      <c r="G83" s="155"/>
      <c r="H83" s="155"/>
      <c r="I83" s="156"/>
    </row>
    <row r="84" spans="1:9" ht="11.25">
      <c r="A84" s="157"/>
      <c r="B84" s="132"/>
      <c r="C84" s="132"/>
      <c r="D84" s="143" t="s">
        <v>415</v>
      </c>
      <c r="E84" s="155"/>
      <c r="F84" s="155"/>
      <c r="G84" s="155"/>
      <c r="H84" s="155"/>
      <c r="I84" s="156"/>
    </row>
    <row r="85" spans="1:9" ht="11.25">
      <c r="A85" s="157"/>
      <c r="B85" s="132"/>
      <c r="C85" s="132"/>
      <c r="D85" s="175" t="s">
        <v>416</v>
      </c>
      <c r="E85" s="155"/>
      <c r="F85" s="155"/>
      <c r="G85" s="155"/>
      <c r="H85" s="155"/>
      <c r="I85" s="156"/>
    </row>
    <row r="86" spans="1:9" ht="11.25">
      <c r="A86" s="151"/>
      <c r="B86" s="135"/>
      <c r="C86" s="135"/>
      <c r="D86" s="179"/>
      <c r="E86" s="171"/>
      <c r="F86" s="171"/>
      <c r="G86" s="171"/>
      <c r="H86" s="171"/>
      <c r="I86" s="159"/>
    </row>
    <row r="87" spans="1:9" ht="11.25" hidden="1">
      <c r="A87" s="157"/>
      <c r="B87" s="132"/>
      <c r="C87" s="132"/>
      <c r="D87" s="180" t="s">
        <v>417</v>
      </c>
      <c r="E87" s="183"/>
      <c r="F87" s="156"/>
      <c r="G87" s="155"/>
      <c r="H87" s="155"/>
      <c r="I87" s="156"/>
    </row>
    <row r="88" spans="1:9" ht="11.25" hidden="1">
      <c r="A88" s="157"/>
      <c r="B88" s="132"/>
      <c r="C88" s="132"/>
      <c r="D88" s="180" t="s">
        <v>418</v>
      </c>
      <c r="E88" s="183"/>
      <c r="F88" s="156"/>
      <c r="G88" s="155"/>
      <c r="H88" s="155"/>
      <c r="I88" s="156"/>
    </row>
    <row r="89" spans="1:9" ht="11.25" hidden="1">
      <c r="A89" s="157"/>
      <c r="B89" s="132"/>
      <c r="C89" s="132"/>
      <c r="D89" s="180" t="s">
        <v>419</v>
      </c>
      <c r="E89" s="183"/>
      <c r="F89" s="156"/>
      <c r="G89" s="155"/>
      <c r="H89" s="155"/>
      <c r="I89" s="156"/>
    </row>
    <row r="90" spans="1:9" ht="11.25" hidden="1">
      <c r="A90" s="157"/>
      <c r="B90" s="132"/>
      <c r="C90" s="132"/>
      <c r="D90" s="180" t="s">
        <v>420</v>
      </c>
      <c r="E90" s="183"/>
      <c r="F90" s="156"/>
      <c r="G90" s="155"/>
      <c r="H90" s="155"/>
      <c r="I90" s="156"/>
    </row>
    <row r="91" spans="1:9" ht="11.25" hidden="1">
      <c r="A91" s="157"/>
      <c r="B91" s="132"/>
      <c r="C91" s="132"/>
      <c r="D91" s="180" t="s">
        <v>421</v>
      </c>
      <c r="E91" s="183"/>
      <c r="F91" s="156"/>
      <c r="G91" s="155"/>
      <c r="H91" s="155"/>
      <c r="I91" s="156"/>
    </row>
    <row r="92" spans="1:9" ht="11.25" hidden="1">
      <c r="A92" s="157"/>
      <c r="B92" s="132"/>
      <c r="C92" s="132"/>
      <c r="D92" s="180" t="s">
        <v>422</v>
      </c>
      <c r="E92" s="183"/>
      <c r="F92" s="156"/>
      <c r="G92" s="155"/>
      <c r="H92" s="155"/>
      <c r="I92" s="156"/>
    </row>
    <row r="93" spans="1:9" ht="11.25" hidden="1">
      <c r="A93" s="157"/>
      <c r="B93" s="132"/>
      <c r="C93" s="132"/>
      <c r="D93" s="180" t="s">
        <v>423</v>
      </c>
      <c r="E93" s="183"/>
      <c r="F93" s="156"/>
      <c r="G93" s="155"/>
      <c r="H93" s="155"/>
      <c r="I93" s="156"/>
    </row>
    <row r="94" spans="1:9" ht="11.25" hidden="1">
      <c r="A94" s="157"/>
      <c r="B94" s="132"/>
      <c r="C94" s="132"/>
      <c r="D94" s="180" t="s">
        <v>424</v>
      </c>
      <c r="E94" s="183"/>
      <c r="F94" s="156"/>
      <c r="G94" s="155"/>
      <c r="H94" s="155"/>
      <c r="I94" s="156"/>
    </row>
    <row r="95" spans="1:10" ht="11.25" hidden="1">
      <c r="A95" s="151"/>
      <c r="B95" s="132"/>
      <c r="C95" s="132"/>
      <c r="D95" s="180"/>
      <c r="E95" s="184"/>
      <c r="F95" s="159"/>
      <c r="G95" s="171"/>
      <c r="H95" s="171"/>
      <c r="I95" s="159"/>
      <c r="J95" s="146"/>
    </row>
    <row r="96" spans="1:10" ht="11.25" hidden="1">
      <c r="A96" s="157" t="s">
        <v>196</v>
      </c>
      <c r="B96" s="132"/>
      <c r="C96" s="132"/>
      <c r="D96" s="180" t="s">
        <v>396</v>
      </c>
      <c r="E96" s="181"/>
      <c r="F96" s="182"/>
      <c r="G96" s="155"/>
      <c r="H96" s="155"/>
      <c r="I96" s="156"/>
      <c r="J96" s="146"/>
    </row>
    <row r="97" spans="1:10" ht="11.25" hidden="1">
      <c r="A97" s="157"/>
      <c r="B97" s="132"/>
      <c r="C97" s="132"/>
      <c r="D97" s="180" t="s">
        <v>425</v>
      </c>
      <c r="E97" s="183"/>
      <c r="F97" s="156"/>
      <c r="G97" s="155"/>
      <c r="H97" s="155"/>
      <c r="I97" s="156"/>
      <c r="J97" s="146"/>
    </row>
    <row r="98" spans="1:10" ht="11.25" hidden="1">
      <c r="A98" s="157"/>
      <c r="B98" s="132"/>
      <c r="C98" s="132"/>
      <c r="D98" s="180" t="s">
        <v>426</v>
      </c>
      <c r="E98" s="183"/>
      <c r="F98" s="156"/>
      <c r="G98" s="155"/>
      <c r="H98" s="155"/>
      <c r="I98" s="156"/>
      <c r="J98" s="146"/>
    </row>
    <row r="99" spans="1:10" ht="11.25" hidden="1">
      <c r="A99" s="157"/>
      <c r="B99" s="132"/>
      <c r="C99" s="132"/>
      <c r="D99" s="180"/>
      <c r="E99" s="183"/>
      <c r="F99" s="156"/>
      <c r="G99" s="155"/>
      <c r="H99" s="155"/>
      <c r="I99" s="156"/>
      <c r="J99" s="146"/>
    </row>
    <row r="100" spans="1:10" ht="12">
      <c r="A100" s="313"/>
      <c r="B100" s="314"/>
      <c r="C100" s="314"/>
      <c r="D100" s="315" t="s">
        <v>353</v>
      </c>
      <c r="E100" s="316">
        <f>SUM(E20,E32,)</f>
        <v>380000</v>
      </c>
      <c r="F100" s="316">
        <f>SUM(F32,F20)</f>
        <v>125822</v>
      </c>
      <c r="G100" s="316">
        <f>SUM(G32)</f>
        <v>72678</v>
      </c>
      <c r="H100" s="316">
        <f>SUM(H32,H20)</f>
        <v>40000</v>
      </c>
      <c r="I100" s="317">
        <f>SUM(I44)</f>
        <v>141500</v>
      </c>
      <c r="J100" s="185"/>
    </row>
  </sheetData>
  <mergeCells count="13">
    <mergeCell ref="A14:A18"/>
    <mergeCell ref="I14:I18"/>
    <mergeCell ref="D14:D18"/>
    <mergeCell ref="F14:G15"/>
    <mergeCell ref="D12:I12"/>
    <mergeCell ref="D8:I8"/>
    <mergeCell ref="G3:I3"/>
    <mergeCell ref="D9:K9"/>
    <mergeCell ref="D10:J10"/>
    <mergeCell ref="G1:I1"/>
    <mergeCell ref="D3:E3"/>
    <mergeCell ref="D4:E4"/>
    <mergeCell ref="G2:J2"/>
  </mergeCells>
  <printOptions/>
  <pageMargins left="1.2" right="0.3937007874015748" top="0.3937007874015748" bottom="0.984251968503937" header="0.5118110236220472" footer="0.8661417322834646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2007-04-02T10:12:02Z</cp:lastPrinted>
  <dcterms:created xsi:type="dcterms:W3CDTF">1998-12-09T13:02:10Z</dcterms:created>
  <dcterms:modified xsi:type="dcterms:W3CDTF">2007-04-02T10:14:46Z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