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20" windowWidth="12120" windowHeight="9120" activeTab="4"/>
  </bookViews>
  <sheets>
    <sheet name="1" sheetId="1" r:id="rId1"/>
    <sheet name=" 1a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Excel_BuiltIn_Print_Area_4">'4'!$A$1:$M$625</definedName>
    <definedName name="Excel_BuiltIn_Print_Area_5_1" localSheetId="5">'5'!$A$1:$N$403</definedName>
    <definedName name="Excel_BuiltIn_Print_Area_5_1">#REF!</definedName>
    <definedName name="Excel_BuiltIn_Print_Area_5_1_1" localSheetId="5">'5'!$A$1:$N$402</definedName>
    <definedName name="Excel_BuiltIn_Print_Area_5_1_1">#REF!</definedName>
    <definedName name="Excel_BuiltIn_Print_Area_5_1_11">'5'!$A$1:$N$4</definedName>
    <definedName name="_xlnm.Print_Area" localSheetId="1">' 1a'!$A$1:$G$40</definedName>
    <definedName name="_xlnm.Print_Area" localSheetId="0">'1'!$A$1:$H$200</definedName>
    <definedName name="_xlnm.Print_Area" localSheetId="12">'12'!$A$1:$K$96</definedName>
    <definedName name="_xlnm.Print_Area" localSheetId="13">'13'!$B$1:$J$57</definedName>
    <definedName name="_xlnm.Print_Area" localSheetId="4">'4'!$A$1:$M$626</definedName>
    <definedName name="_xlnm.Print_Area" localSheetId="5">'5'!$A$1:$N$404</definedName>
  </definedNames>
  <calcPr fullCalcOnLoad="1"/>
</workbook>
</file>

<file path=xl/sharedStrings.xml><?xml version="1.0" encoding="utf-8"?>
<sst xmlns="http://schemas.openxmlformats.org/spreadsheetml/2006/main" count="2810" uniqueCount="1129">
  <si>
    <t>Przychody i rozchody budżetu w 2008 r.</t>
  </si>
  <si>
    <t>Kwota
2008 r.</t>
  </si>
  <si>
    <t>Papiery wartościowe (obligacje)</t>
  </si>
  <si>
    <t>§ 931</t>
  </si>
  <si>
    <t>Limity wydatków  
Gminy Choszczno   
na wieloletnie programy inwestycyjne realizowane w latach 2008 i kolejnych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</si>
  <si>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</si>
  <si>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</si>
  <si>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</si>
  <si>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</si>
  <si>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</si>
  <si>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</si>
  <si>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</si>
  <si>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2008 r.</t>
  </si>
  <si>
    <t>2009 r.</t>
  </si>
  <si>
    <t>2010 r.</t>
  </si>
  <si>
    <t>po roku
2010</t>
  </si>
  <si>
    <t>Budowa ul. Wł. Reymonta, roboty drogowe, chodnik i kanalizacja deszczowa</t>
  </si>
  <si>
    <t>Wydział Infrastruktury, Budownictwa i Planowania Przestrzennego</t>
  </si>
  <si>
    <t>2007 – 2011</t>
  </si>
  <si>
    <t>OGÓŁEM:</t>
  </si>
  <si>
    <t>środki JST</t>
  </si>
  <si>
    <t>kredyty, pożyczki i obligacje</t>
  </si>
  <si>
    <t>inne środki</t>
  </si>
  <si>
    <t>Budowa ciągu pieszo jezdnego ul. St.Czarneckiego: kanalizacja deszczowa, uzupełnienie brakującej kanalizacji sanitarnej i tłocznej, oświetlenie uliczne, nawierzchnia drogi</t>
  </si>
  <si>
    <t>2007 – 2009</t>
  </si>
  <si>
    <t>Budowa ul. Fabrycznej – roboty drogowe</t>
  </si>
  <si>
    <t>15.</t>
  </si>
  <si>
    <t>16.</t>
  </si>
  <si>
    <t>Budowa drogi do Sp. „Promredbud”</t>
  </si>
  <si>
    <t>2013 – 2014</t>
  </si>
  <si>
    <t>17.</t>
  </si>
  <si>
    <t>18.</t>
  </si>
  <si>
    <t>19.</t>
  </si>
  <si>
    <t>Wymiana chodników w ul. Niedziałkowskiego, budowa parkingów i odbudowa ogrodzenia i elementów towarzyszących odbudowę modernizacji pasa drogowego</t>
  </si>
  <si>
    <t>2007 – 2008</t>
  </si>
  <si>
    <t>20.</t>
  </si>
  <si>
    <t>21.</t>
  </si>
  <si>
    <t>22.</t>
  </si>
  <si>
    <t>Budowa drogi od ul. Jagiełły do Staszica</t>
  </si>
  <si>
    <t>2007 – 2010</t>
  </si>
  <si>
    <t>23.</t>
  </si>
  <si>
    <t>24.</t>
  </si>
  <si>
    <t>25.</t>
  </si>
  <si>
    <t>Budowa ulicy Osiedle Północne</t>
  </si>
  <si>
    <t>2009 – 2012</t>
  </si>
  <si>
    <t>26.</t>
  </si>
  <si>
    <t>27.</t>
  </si>
  <si>
    <t>28.</t>
  </si>
  <si>
    <t>Budowa nowej drogi wraz z uzbrojeniem na osiedlu Północnym pod realizowaną zabudowę jednorodzinną</t>
  </si>
  <si>
    <t>29.</t>
  </si>
  <si>
    <t>30.</t>
  </si>
  <si>
    <t>31.</t>
  </si>
  <si>
    <t xml:space="preserve">Przebudowa ul. Bohaterów Warszawy </t>
  </si>
  <si>
    <t>32.</t>
  </si>
  <si>
    <t>33.</t>
  </si>
  <si>
    <t>34.</t>
  </si>
  <si>
    <t>Przebudowa nawierzchni asfaltowej i przebudowa chodników w ul. B. Chrobrego – etap II</t>
  </si>
  <si>
    <t>2010 – 2012</t>
  </si>
  <si>
    <t>35.</t>
  </si>
  <si>
    <t>36.</t>
  </si>
  <si>
    <t>37.</t>
  </si>
  <si>
    <t>Przebudowa placu przy fontannie w centrum</t>
  </si>
  <si>
    <t>2008 – 2009</t>
  </si>
  <si>
    <t>38.</t>
  </si>
  <si>
    <t>39.</t>
  </si>
  <si>
    <t>40.</t>
  </si>
  <si>
    <t>Budowa ul. Brzechwy</t>
  </si>
  <si>
    <t>41.</t>
  </si>
  <si>
    <t>42.</t>
  </si>
  <si>
    <t>43.</t>
  </si>
  <si>
    <t>Budowa odwodnienia i nawierzchni ul. Kanałowej</t>
  </si>
  <si>
    <t>44.</t>
  </si>
  <si>
    <t>45.</t>
  </si>
  <si>
    <t>46.</t>
  </si>
  <si>
    <t>Przebudowa ul. Kochanowskiego wraz z chodnikami</t>
  </si>
  <si>
    <t>47.</t>
  </si>
  <si>
    <t>48.</t>
  </si>
  <si>
    <t>49.</t>
  </si>
  <si>
    <t>Przebudowa ul. Kolejowej (nawierzchnia asfaltowa, chodniki, elementy stałe drogi – krawężniki)</t>
  </si>
  <si>
    <t>50.</t>
  </si>
  <si>
    <t>51.</t>
  </si>
  <si>
    <t>52.</t>
  </si>
  <si>
    <t>Przebudowa ul. Konopnickiej budowa kanalizacji deszczowej, odbudowa nawierzchni asfaltowej, modernizacja chodników</t>
  </si>
  <si>
    <t>2009 – 2010</t>
  </si>
  <si>
    <t>53.</t>
  </si>
  <si>
    <t>54.</t>
  </si>
  <si>
    <t>55.</t>
  </si>
  <si>
    <t>Przebudowa ul. Kościuszki w zakresie dotyczącym odwodnienia, nawierzchni i chodników oraz uzupełnienia brakującej kanalizacji deszczowej</t>
  </si>
  <si>
    <t>56.</t>
  </si>
  <si>
    <t>57.</t>
  </si>
  <si>
    <t>58.</t>
  </si>
  <si>
    <t>Budowa ul. Kruczkowskiego wraz z kanalizacją deszczową</t>
  </si>
  <si>
    <t>59.</t>
  </si>
  <si>
    <t>60.</t>
  </si>
  <si>
    <t>61.</t>
  </si>
  <si>
    <t>Przebudowa ul. Kwiatowej (regulacja niwelety drogi, nawierzchnia asfaltowa i wymiana chodnika od strony placu zieleni)</t>
  </si>
  <si>
    <t>62.</t>
  </si>
  <si>
    <t>63.</t>
  </si>
  <si>
    <t>64.</t>
  </si>
  <si>
    <t>Przebudowa ul. Matejki – odbudowa nawierzchni, konserwacja drogi i chodników</t>
  </si>
  <si>
    <t>2009 – 2014</t>
  </si>
  <si>
    <t>65.</t>
  </si>
  <si>
    <t>66.</t>
  </si>
  <si>
    <t>67.</t>
  </si>
  <si>
    <t>Budowa ul. Miodowej – wykonanie drogi wraz z odwodnieniem</t>
  </si>
  <si>
    <t>68.</t>
  </si>
  <si>
    <t>69.</t>
  </si>
  <si>
    <t>70.</t>
  </si>
  <si>
    <t xml:space="preserve">Przebudowa ul. Nadbrzeżnej </t>
  </si>
  <si>
    <t>71.</t>
  </si>
  <si>
    <t>72.</t>
  </si>
  <si>
    <t>73.</t>
  </si>
  <si>
    <t>Przebudowa ul. Obrońców Westerplatte</t>
  </si>
  <si>
    <t>74.</t>
  </si>
  <si>
    <t>75.</t>
  </si>
  <si>
    <t>76.</t>
  </si>
  <si>
    <t>Budowa ul. Ogrodowej wraz z odwodnieniem</t>
  </si>
  <si>
    <t>77.</t>
  </si>
  <si>
    <t>78.</t>
  </si>
  <si>
    <t>79.</t>
  </si>
  <si>
    <t>Przebudowa ul. Piastowskiej: odtworzenie nawierzchni asfaltowej, odwodnienie, przebudowa chodnika</t>
  </si>
  <si>
    <t>80.</t>
  </si>
  <si>
    <t>81.</t>
  </si>
  <si>
    <t>82.</t>
  </si>
  <si>
    <t>Przebudowa ul. Polnej (nawierzchnia ulicy, kanalizacja deszczowa)</t>
  </si>
  <si>
    <t>83.</t>
  </si>
  <si>
    <t>84.</t>
  </si>
  <si>
    <t>85.</t>
  </si>
  <si>
    <t xml:space="preserve">Przebudowa ul. Roosevelta </t>
  </si>
  <si>
    <t>86.</t>
  </si>
  <si>
    <t>87.</t>
  </si>
  <si>
    <t>88.</t>
  </si>
  <si>
    <t>Przebudowa ul. Sienkiewicza</t>
  </si>
  <si>
    <t>89.</t>
  </si>
  <si>
    <t>90.</t>
  </si>
  <si>
    <t>91.</t>
  </si>
  <si>
    <t>Przebudowa ul. M. Skłodowskiej – Curie</t>
  </si>
  <si>
    <t>92.</t>
  </si>
  <si>
    <t>93.</t>
  </si>
  <si>
    <t>94.</t>
  </si>
  <si>
    <t>Przebudowa ul. Sportowej</t>
  </si>
  <si>
    <t>2012 – 2013</t>
  </si>
  <si>
    <t>95.</t>
  </si>
  <si>
    <t>96.</t>
  </si>
  <si>
    <t>97.</t>
  </si>
  <si>
    <t>Przebudowa ul. Słowackiego</t>
  </si>
  <si>
    <t>98.</t>
  </si>
  <si>
    <t>99.</t>
  </si>
  <si>
    <t>100.</t>
  </si>
  <si>
    <t>Przebudowa ul. Stawina</t>
  </si>
  <si>
    <t>101.</t>
  </si>
  <si>
    <t>102.</t>
  </si>
  <si>
    <t>103.</t>
  </si>
  <si>
    <t>Przebudowa ul. Sucharskiego</t>
  </si>
  <si>
    <t>2009 – 2013</t>
  </si>
  <si>
    <t>104.</t>
  </si>
  <si>
    <t>105.</t>
  </si>
  <si>
    <t>106.</t>
  </si>
  <si>
    <t>Przebudowa ul. Wyzwolenia</t>
  </si>
  <si>
    <t>107.</t>
  </si>
  <si>
    <t>108.</t>
  </si>
  <si>
    <t>109.</t>
  </si>
  <si>
    <t>Przebudowa ul. Zielnej</t>
  </si>
  <si>
    <t>110.</t>
  </si>
  <si>
    <t>111.</t>
  </si>
  <si>
    <t>112.</t>
  </si>
  <si>
    <t>Budowa ul. Żeglarskiej</t>
  </si>
  <si>
    <t>113.</t>
  </si>
  <si>
    <t>114.</t>
  </si>
  <si>
    <t>115.</t>
  </si>
  <si>
    <t>Przebudowa ul. 1-go Maja</t>
  </si>
  <si>
    <t>2010 – 2011</t>
  </si>
  <si>
    <t>116.</t>
  </si>
  <si>
    <t>117.</t>
  </si>
  <si>
    <t>118.</t>
  </si>
  <si>
    <t>Przebudowa i budowa ul. 23-go Lutego – kanalizacja deszczowa, konstrukcja i nawierzchnia drogi i chodników</t>
  </si>
  <si>
    <t>119.</t>
  </si>
  <si>
    <t>120.</t>
  </si>
  <si>
    <t>121.</t>
  </si>
  <si>
    <t>Przebudowa ul. 9-go Maja odwodnienie ulicy, regulacja i wymiana nawierzchni ulicy i chodnika</t>
  </si>
  <si>
    <t>2008 – 2010</t>
  </si>
  <si>
    <t>122.</t>
  </si>
  <si>
    <t>123.</t>
  </si>
  <si>
    <t>124.</t>
  </si>
  <si>
    <t>Przebudowa dojazdu do jeziora ul. Nadbrzeżna</t>
  </si>
  <si>
    <t>125.</t>
  </si>
  <si>
    <t>126.</t>
  </si>
  <si>
    <t>127.</t>
  </si>
  <si>
    <t>Przebudowa drogi wraz z parkingami pomiędzy boiskiem sportowym a stacją benzynową /plac Witosa/</t>
  </si>
  <si>
    <t>128.</t>
  </si>
  <si>
    <t>129.</t>
  </si>
  <si>
    <t>130.</t>
  </si>
  <si>
    <t>Przebudowa drogi dojazdowej od Urzędu Miejskiego w kierunku cmentarza</t>
  </si>
  <si>
    <t>131.</t>
  </si>
  <si>
    <t>132.</t>
  </si>
  <si>
    <t>133.</t>
  </si>
  <si>
    <t>Droga do Kożedo od skrzyżowania z ulicą Dąbrowszczaków do budynków mieszkalnych – regulacja drogi i ułożenie w-wy wyrównawczej i i dywanika asfaltowego</t>
  </si>
  <si>
    <t>134.</t>
  </si>
  <si>
    <t>135.</t>
  </si>
  <si>
    <t>136.</t>
  </si>
  <si>
    <t>Przebudowa ul. Mickiewicza</t>
  </si>
  <si>
    <t>137.</t>
  </si>
  <si>
    <t>138.</t>
  </si>
  <si>
    <t>139.</t>
  </si>
  <si>
    <t>Budowa nowej ulicy od ul. Wojska Polskiego na nowo realizowane osiedle</t>
  </si>
  <si>
    <t>2009 - 2011</t>
  </si>
  <si>
    <t>140.</t>
  </si>
  <si>
    <t>141.</t>
  </si>
  <si>
    <t>142.</t>
  </si>
  <si>
    <t>Przebudowa ul. Chopina nawierzchnia drogi, wymiana chodników, odwodnienie</t>
  </si>
  <si>
    <t>143.</t>
  </si>
  <si>
    <t>144.</t>
  </si>
  <si>
    <t>145.</t>
  </si>
  <si>
    <t>Przebudowa ul. M. Dąbrowskiej odbudowa nawierzchni drogi i chodnika</t>
  </si>
  <si>
    <t>146.</t>
  </si>
  <si>
    <t>147.</t>
  </si>
  <si>
    <t>148.</t>
  </si>
  <si>
    <t>Budowa ul. Fredry</t>
  </si>
  <si>
    <t>149.</t>
  </si>
  <si>
    <t>150.</t>
  </si>
  <si>
    <t>151.</t>
  </si>
  <si>
    <t>Budowa ul. Matejki dojazd do domków jednorodzinnych</t>
  </si>
  <si>
    <t>152.</t>
  </si>
  <si>
    <t>153.</t>
  </si>
  <si>
    <t>154.</t>
  </si>
  <si>
    <t>Przebudowa ulicy Muru Południowego</t>
  </si>
  <si>
    <t>155.</t>
  </si>
  <si>
    <t>156.</t>
  </si>
  <si>
    <t>157.</t>
  </si>
  <si>
    <t>Przebudowa ul. Grunwaldzkiej</t>
  </si>
  <si>
    <t>158.</t>
  </si>
  <si>
    <t>159.</t>
  </si>
  <si>
    <t>160.</t>
  </si>
  <si>
    <t>Budowa drogi gminnej- Piasecznik – kol. Piasecznik /skrzyż. Z dr woj. Nr 160/</t>
  </si>
  <si>
    <t>161.</t>
  </si>
  <si>
    <t>162.</t>
  </si>
  <si>
    <t>163.</t>
  </si>
  <si>
    <t xml:space="preserve">Budowa drogi gminnej- Sulino /skrzyż. z dr.pow. N2201Z/ </t>
  </si>
  <si>
    <t>164.</t>
  </si>
  <si>
    <t>165.</t>
  </si>
  <si>
    <t>166.</t>
  </si>
  <si>
    <t>Budowa drogi gminnej – granica gminy – Jarostowo – skrzyż.z drogą gminną nr 11-07-020</t>
  </si>
  <si>
    <t>167.</t>
  </si>
  <si>
    <t>168.</t>
  </si>
  <si>
    <t>169.</t>
  </si>
  <si>
    <t xml:space="preserve">Budowa drogi gminnej- Rzecko - Korytowo /skrzyż. z dr.pow. Nr 2223Z/ </t>
  </si>
  <si>
    <t>170.</t>
  </si>
  <si>
    <t>171.</t>
  </si>
  <si>
    <t>172.</t>
  </si>
  <si>
    <t>Budowa drogi gminnej- Raduń /skrzyż. z dr.woj. Nr 160 (granica gminy – Nowy Klukom)/</t>
  </si>
  <si>
    <t>2007 - 2008</t>
  </si>
  <si>
    <t>173.</t>
  </si>
  <si>
    <t>174.</t>
  </si>
  <si>
    <t>175.</t>
  </si>
  <si>
    <t>Budowa drogi gminnej – skrz.z dr.pow. Nr 2221Z – Raduń</t>
  </si>
  <si>
    <t>176.</t>
  </si>
  <si>
    <t>177.</t>
  </si>
  <si>
    <t>178.</t>
  </si>
  <si>
    <t>Budowa drogi gminnej – Wardyń /skrz.z dr.pow. Nr 2221Z/ - Rzecko /skrz. Z dr.pow. Nr 2220Z/</t>
  </si>
  <si>
    <t>179.</t>
  </si>
  <si>
    <t>180.</t>
  </si>
  <si>
    <t>181.</t>
  </si>
  <si>
    <t xml:space="preserve">                                                                                                      do uchwały Rady Miejskiej w Choszcznie nr XIV/186/2007</t>
  </si>
  <si>
    <t>Budowa drogi gminnej – skrz.z dr.pow. Nr 2228Z – Stary Klukom</t>
  </si>
  <si>
    <t>182.</t>
  </si>
  <si>
    <t>183.</t>
  </si>
  <si>
    <t>184.</t>
  </si>
  <si>
    <t>Budowa drogi gminnej – Choszczno – Smoleń – Raduń /skrz.z dr.woj. Nr 160/</t>
  </si>
  <si>
    <t>185.</t>
  </si>
  <si>
    <t>186.</t>
  </si>
  <si>
    <t>187.</t>
  </si>
  <si>
    <t>Budowa drogi gminnej – Stary Klukom /skrz.z dr.pow. Nr 2220Z/ - Rudniki</t>
  </si>
  <si>
    <t>188.</t>
  </si>
  <si>
    <t>189.</t>
  </si>
  <si>
    <t>190.</t>
  </si>
  <si>
    <t>Budowa drogi gminnej – Choszczno – Gostyczyn (skrzyżowanie z drogą Stary Klukom – Rudniki)</t>
  </si>
  <si>
    <t>191.</t>
  </si>
  <si>
    <t>192.</t>
  </si>
  <si>
    <t>193.</t>
  </si>
  <si>
    <t>Budowa drogi gminnej /skrz.z dr.woj. Nr 151 (Koplin – skrz.z drgm. Nr 11-07-039</t>
  </si>
  <si>
    <t>194.</t>
  </si>
  <si>
    <t>195.</t>
  </si>
  <si>
    <t>196.</t>
  </si>
  <si>
    <t>Budowa drogi gminnej Zamęcin – Wysokie – Rudniki – Choszczno</t>
  </si>
  <si>
    <t>197.</t>
  </si>
  <si>
    <t>198.</t>
  </si>
  <si>
    <t>199.</t>
  </si>
  <si>
    <t>Budowa drogi gminnej Rzecko – przejazd kolejowy – Antoniewo</t>
  </si>
  <si>
    <t>200.</t>
  </si>
  <si>
    <t>201.</t>
  </si>
  <si>
    <t>202.</t>
  </si>
  <si>
    <t>Budowa infrastruktury drogowej Osady Rekreacyjno-Sportowej w Raduniu – realizacja w 3 etapach</t>
  </si>
  <si>
    <t>2010 – 2014</t>
  </si>
  <si>
    <t>203.</t>
  </si>
  <si>
    <t>204.</t>
  </si>
  <si>
    <t>205.</t>
  </si>
  <si>
    <t>Wykup nieruchomości niezabudowanych przez Gminę</t>
  </si>
  <si>
    <t>Wydział Nieruchomości i Rolnictwa</t>
  </si>
  <si>
    <t>206.</t>
  </si>
  <si>
    <t>207.</t>
  </si>
  <si>
    <t>208.</t>
  </si>
  <si>
    <t>Budowa mieszkalnego budynku socjalnego</t>
  </si>
  <si>
    <t>209.</t>
  </si>
  <si>
    <t>210.</t>
  </si>
  <si>
    <t>211.</t>
  </si>
  <si>
    <t>Budowa cmentarza w Stawinie</t>
  </si>
  <si>
    <t>212.</t>
  </si>
  <si>
    <t>213.</t>
  </si>
  <si>
    <t>214.</t>
  </si>
  <si>
    <t>Rozbudowa cmentarza przy ul. Zielnej</t>
  </si>
  <si>
    <t>215.</t>
  </si>
  <si>
    <t>216.</t>
  </si>
  <si>
    <t>217.</t>
  </si>
  <si>
    <t>Termomodernizacja budynku Urzędu Miejskiego</t>
  </si>
  <si>
    <t>218.</t>
  </si>
  <si>
    <t>219.</t>
  </si>
  <si>
    <t>220.</t>
  </si>
  <si>
    <t>Tworzenie publicznych miejsc dostępu do internetu</t>
  </si>
  <si>
    <t>Główny specjalista ds. informatyki</t>
  </si>
  <si>
    <t>221.</t>
  </si>
  <si>
    <t>222.</t>
  </si>
  <si>
    <t>223.</t>
  </si>
  <si>
    <t>Wdrożenie podpisu elektronicznego, e-urząd, elektronicznego pbiegu dokumentów oraz zakupy inwestycyjne</t>
  </si>
  <si>
    <t>224.</t>
  </si>
  <si>
    <t>225.</t>
  </si>
  <si>
    <t>226.</t>
  </si>
  <si>
    <t>Zakup serwera</t>
  </si>
  <si>
    <t>227.</t>
  </si>
  <si>
    <t>228.</t>
  </si>
  <si>
    <t>229.</t>
  </si>
  <si>
    <t>Budowa sieci szkieletowej szerokopasmowej</t>
  </si>
  <si>
    <t>230.</t>
  </si>
  <si>
    <t>231.</t>
  </si>
  <si>
    <t>232.</t>
  </si>
  <si>
    <t>Modernizacja remiz OSP (Suliszewo, Raduń, Zamęcin, Kołki)</t>
  </si>
  <si>
    <t>Wydział Spraw Obywatelskich</t>
  </si>
  <si>
    <t>233.</t>
  </si>
  <si>
    <t>234.</t>
  </si>
  <si>
    <t>235.</t>
  </si>
  <si>
    <t>Monitoring miasta</t>
  </si>
  <si>
    <t>236.</t>
  </si>
  <si>
    <t>237.</t>
  </si>
  <si>
    <t>238.</t>
  </si>
  <si>
    <t>Termomodernizacja budynku Szkoły Podstawowej Nr 1 w Choszcznie</t>
  </si>
  <si>
    <t>239.</t>
  </si>
  <si>
    <t>240.</t>
  </si>
  <si>
    <t>241.</t>
  </si>
  <si>
    <t>Termomodernizacja budynku Szkoły Podstawowej Nr 3  w Choszcznie</t>
  </si>
  <si>
    <t>242.</t>
  </si>
  <si>
    <t>243.</t>
  </si>
  <si>
    <t>244.</t>
  </si>
  <si>
    <t>Termomodernizacja budynku Szkoły Podstawowej w Zamęcinie</t>
  </si>
  <si>
    <t>245.</t>
  </si>
  <si>
    <t>246.</t>
  </si>
  <si>
    <t>247.</t>
  </si>
  <si>
    <t>Termomodernizacja budynku Szkoły Podstawowej w Sławęcinie</t>
  </si>
  <si>
    <t>248.</t>
  </si>
  <si>
    <t>249.</t>
  </si>
  <si>
    <t>250.</t>
  </si>
  <si>
    <t>Termomodernizacja budynku Szkoły Podstawowej w Suliszewie</t>
  </si>
  <si>
    <t>251.</t>
  </si>
  <si>
    <t>252.</t>
  </si>
  <si>
    <t>253.</t>
  </si>
  <si>
    <t>Budowa boiska szkolnego przy Szkole Podstawowej nr 3 w Choszcznie</t>
  </si>
  <si>
    <t>254.</t>
  </si>
  <si>
    <t>255.</t>
  </si>
  <si>
    <t>256.</t>
  </si>
  <si>
    <t>Budowa boiska szkolnego przy Szkole Podstawowej nr 1 w Choszcznie</t>
  </si>
  <si>
    <t>257.</t>
  </si>
  <si>
    <t>258.</t>
  </si>
  <si>
    <t>259.</t>
  </si>
  <si>
    <t>Limity wydatków Gminy Choszczno 
                                                                    na projekty planowane do realizacji w ramach poszczególnych programów operacyjnych                                              w latach 2008 i kolejnych</t>
  </si>
  <si>
    <t>Termomodernizacja budynku Publicznego Przedszkola Nr 1 przy ulicy Niedziałkowskiego</t>
  </si>
  <si>
    <t>260.</t>
  </si>
  <si>
    <t>261.</t>
  </si>
  <si>
    <t>262.</t>
  </si>
  <si>
    <t>Termomodernizacja budynku Publicznego Przedszkola Nr 4  przy ulicy Mur Południowy</t>
  </si>
  <si>
    <t>263.</t>
  </si>
  <si>
    <t>264.</t>
  </si>
  <si>
    <t>265.</t>
  </si>
  <si>
    <t>Termomodernizacja budynku Publicznego Przedszkola Nr 5 na Osiedlu Stargardzkim</t>
  </si>
  <si>
    <t>266.</t>
  </si>
  <si>
    <t>267.</t>
  </si>
  <si>
    <t>268.</t>
  </si>
  <si>
    <t>Termomodernizacja budynku Publicznego Przedszkola Nr 2  przy ulicy Sucharskiego</t>
  </si>
  <si>
    <t>269.</t>
  </si>
  <si>
    <t>270.</t>
  </si>
  <si>
    <t>271.</t>
  </si>
  <si>
    <t>Termomodernizacja budynku Publicznego Gimnazjum w Choszcznie</t>
  </si>
  <si>
    <t>272.</t>
  </si>
  <si>
    <t>273.</t>
  </si>
  <si>
    <t>274.</t>
  </si>
  <si>
    <t>Przebudowa małej sali gimnastycznej Publicznego Gimnazjum w Choszcznie</t>
  </si>
  <si>
    <t>275.</t>
  </si>
  <si>
    <t>276.</t>
  </si>
  <si>
    <t>277.</t>
  </si>
  <si>
    <t>Dokończenie modernizacji budynku przy ul. Dąbrowszczaków 40</t>
  </si>
  <si>
    <t>Środowiskowy Dom Samopomocy</t>
  </si>
  <si>
    <t>2004 – 2008</t>
  </si>
  <si>
    <t>278.</t>
  </si>
  <si>
    <t>279.</t>
  </si>
  <si>
    <t>280.</t>
  </si>
  <si>
    <t>Przebudowa stacji ujęcia i uzdatniania wody w Choszcznie</t>
  </si>
  <si>
    <t>281.</t>
  </si>
  <si>
    <t>282.</t>
  </si>
  <si>
    <t>283.</t>
  </si>
  <si>
    <t>Budowa wodociągu Choszczno-Pakość</t>
  </si>
  <si>
    <t>284.</t>
  </si>
  <si>
    <t>285.</t>
  </si>
  <si>
    <t>286.</t>
  </si>
  <si>
    <t>Budowa wodociągu Pakość-Bonin</t>
  </si>
  <si>
    <t>287.</t>
  </si>
  <si>
    <t>288.</t>
  </si>
  <si>
    <t>289.</t>
  </si>
  <si>
    <t>Budowa wodociągu Pakość-Sulino</t>
  </si>
  <si>
    <t>290.</t>
  </si>
  <si>
    <t>291.</t>
  </si>
  <si>
    <t>292.</t>
  </si>
  <si>
    <t>Budowa wodociągu Rudniki-Gostyczyn</t>
  </si>
  <si>
    <t>293.</t>
  </si>
  <si>
    <t>294.</t>
  </si>
  <si>
    <t>295.</t>
  </si>
  <si>
    <t>Budowa wodociągu Gleźno-Zamęcin</t>
  </si>
  <si>
    <t>296.</t>
  </si>
  <si>
    <t>297.</t>
  </si>
  <si>
    <t>298.</t>
  </si>
  <si>
    <t>Budowa wodociągu Zamęcin-Nowe Żeńsko</t>
  </si>
  <si>
    <t>299.</t>
  </si>
  <si>
    <t>300.</t>
  </si>
  <si>
    <t>301.</t>
  </si>
  <si>
    <t>Budowa wodociągu Nowe Żeńsko-Stary Klukom</t>
  </si>
  <si>
    <t>302.</t>
  </si>
  <si>
    <t>303.</t>
  </si>
  <si>
    <t>304.</t>
  </si>
  <si>
    <t>Budowa wodociągu Nowe Żeńsko-Wysokie</t>
  </si>
  <si>
    <t>305.</t>
  </si>
  <si>
    <t>306.</t>
  </si>
  <si>
    <t>307.</t>
  </si>
  <si>
    <t>Budowa wodociągu Wardyń-Chełpa</t>
  </si>
  <si>
    <t>308.</t>
  </si>
  <si>
    <t>309.</t>
  </si>
  <si>
    <t>310.</t>
  </si>
  <si>
    <t>Budowa wodociągu Wardyń-Raduń</t>
  </si>
  <si>
    <t>311.</t>
  </si>
  <si>
    <t>312.</t>
  </si>
  <si>
    <t>313.</t>
  </si>
  <si>
    <t>Budowa wodociągu Wardyń-Rzecko</t>
  </si>
  <si>
    <t>314.</t>
  </si>
  <si>
    <t>do uchwały Rady Miejskiej w Choszcznie  nr XIV/186/2007</t>
  </si>
  <si>
    <t>z dnia 20 grudnia 2007 r.</t>
  </si>
  <si>
    <t>do uchwały Rady Miejskiej w Choszcznie nr XIV/186/2007</t>
  </si>
  <si>
    <t xml:space="preserve">          z dnia 20 grudnia 2007r.</t>
  </si>
  <si>
    <t>315.</t>
  </si>
  <si>
    <t>316.</t>
  </si>
  <si>
    <t>Budowa wodociągu Rzecko-Rzeczki</t>
  </si>
  <si>
    <t>317.</t>
  </si>
  <si>
    <t>318.</t>
  </si>
  <si>
    <t>319.</t>
  </si>
  <si>
    <t>Budowa wodociągu Rzeczki-Suliszewo</t>
  </si>
  <si>
    <t>320.</t>
  </si>
  <si>
    <t>321.</t>
  </si>
  <si>
    <t>322.</t>
  </si>
  <si>
    <t>Budowa wodociągu Kołki-Krzowiec</t>
  </si>
  <si>
    <t>323.</t>
  </si>
  <si>
    <t>324.</t>
  </si>
  <si>
    <t>325.</t>
  </si>
  <si>
    <t>Budowa wodociągu Suliszewo-Antoniewo</t>
  </si>
  <si>
    <t>326.</t>
  </si>
  <si>
    <t>327.</t>
  </si>
  <si>
    <t>328.</t>
  </si>
  <si>
    <t>Budowa wodociągu Piasecznik-Kolonia Piasecznik</t>
  </si>
  <si>
    <t>329.</t>
  </si>
  <si>
    <t>330.</t>
  </si>
  <si>
    <t>331.</t>
  </si>
  <si>
    <t>Budowa wodociągu Choszczno-Koplin</t>
  </si>
  <si>
    <t>332.</t>
  </si>
  <si>
    <t>333.</t>
  </si>
  <si>
    <t>334.</t>
  </si>
  <si>
    <t>Budowa wodociągu w miejscowości Rzecko</t>
  </si>
  <si>
    <t>335.</t>
  </si>
  <si>
    <t>336.</t>
  </si>
  <si>
    <t>337.</t>
  </si>
  <si>
    <t>Przebudowa wodociągu Radaczewo-Sławęcin</t>
  </si>
  <si>
    <t>338.</t>
  </si>
  <si>
    <t>339.</t>
  </si>
  <si>
    <t>340.</t>
  </si>
  <si>
    <t>Przebudowa stacji uzdatniania wody w Piaseczniku</t>
  </si>
  <si>
    <t>341.</t>
  </si>
  <si>
    <t>342.</t>
  </si>
  <si>
    <t>343.</t>
  </si>
  <si>
    <t>Przebudowa stacji uzdatniania wody w Suliszewie</t>
  </si>
  <si>
    <t>344.</t>
  </si>
  <si>
    <t>345.</t>
  </si>
  <si>
    <t>346.</t>
  </si>
  <si>
    <t>Przebudowa stacji uzdatniania wody w Kołkach</t>
  </si>
  <si>
    <t>347.</t>
  </si>
  <si>
    <t>348.</t>
  </si>
  <si>
    <t>349.</t>
  </si>
  <si>
    <t>Przebudowa stacji uzdatniania wody w Zwierzyniu</t>
  </si>
  <si>
    <t>350.</t>
  </si>
  <si>
    <t>351.</t>
  </si>
  <si>
    <t>352.</t>
  </si>
  <si>
    <t>Przebudowa stacji uzdatniania wody w Gleźnie</t>
  </si>
  <si>
    <t>353.</t>
  </si>
  <si>
    <t>354.</t>
  </si>
  <si>
    <t>355.</t>
  </si>
  <si>
    <t>Przebudowa stacji uzdatniania wody w Wardyniu</t>
  </si>
  <si>
    <t>356.</t>
  </si>
  <si>
    <t>357.</t>
  </si>
  <si>
    <t>358.</t>
  </si>
  <si>
    <t>Przebudowa stacji uzdatniania wody w Korytowie</t>
  </si>
  <si>
    <t>359.</t>
  </si>
  <si>
    <t>360.</t>
  </si>
  <si>
    <t>361.</t>
  </si>
  <si>
    <t>Przebudowa stacji uzdatniania wody w Radaczewie</t>
  </si>
  <si>
    <t>362.</t>
  </si>
  <si>
    <t>363.</t>
  </si>
  <si>
    <t>364.</t>
  </si>
  <si>
    <t>Budowa stacji ujęcia i uzdatniania wody w Golczy</t>
  </si>
  <si>
    <t>365.</t>
  </si>
  <si>
    <t>366.</t>
  </si>
  <si>
    <t>367.</t>
  </si>
  <si>
    <t>Budowa sieci wodno-kanalizacyjnej przy ul. Jagiełły i Dąbrowszczaków</t>
  </si>
  <si>
    <t>368.</t>
  </si>
  <si>
    <t>369.</t>
  </si>
  <si>
    <t>370.</t>
  </si>
  <si>
    <t>Kanalizacja sanitarna Gminy Choszczno etap I (miejscowości Rzecko, Chełpa, Rzeczki, Suliszewo, Krzowiec, Kołki)</t>
  </si>
  <si>
    <t>371.</t>
  </si>
  <si>
    <t>372.</t>
  </si>
  <si>
    <t>373.</t>
  </si>
  <si>
    <t>Budowa kanalizacji sanitarnej Osiedla Południowego oraz w miejscowościach Gostyczyn i Rudniki</t>
  </si>
  <si>
    <t>2007 – 2012</t>
  </si>
  <si>
    <t>374.</t>
  </si>
  <si>
    <t>375.</t>
  </si>
  <si>
    <t>376.</t>
  </si>
  <si>
    <t>Budowa kanalizacji sanitarnej Osiedla Północnego oraz w miejscowościach Sułowo i Roztocze</t>
  </si>
  <si>
    <t>377.</t>
  </si>
  <si>
    <t>378.</t>
  </si>
  <si>
    <t>379.</t>
  </si>
  <si>
    <t>Budowa kanalizacji sanitarnej grawitacyjnej i tłocznej oraz sieci wodociągowej w ul. 23-go Lutego</t>
  </si>
  <si>
    <t>380.</t>
  </si>
  <si>
    <t>381.</t>
  </si>
  <si>
    <t>382.</t>
  </si>
  <si>
    <t>Budowa kanalizacji sanitarnej wraz z siecią wodociągową w ulicy Matejki</t>
  </si>
  <si>
    <t>383.</t>
  </si>
  <si>
    <t>384.</t>
  </si>
  <si>
    <t>385.</t>
  </si>
  <si>
    <t>Środki na dofinansowanie własnych zadań bieżących gmin ( związków gmin),</t>
  </si>
  <si>
    <t xml:space="preserve">powiatów ( związków powiatów) samorządów województw, pozyskane  </t>
  </si>
  <si>
    <t>Zespoły obsługi ekonomiczno - administracyjnej szkół</t>
  </si>
  <si>
    <t>Komendy powiatowe Policji</t>
  </si>
  <si>
    <t>Zapewnienie bezpieczeństwa obywateli na terenie Gminy Choszczno</t>
  </si>
  <si>
    <t>Budowa kanalizacji sanitarnej w ul. Kościuszki</t>
  </si>
  <si>
    <t>386.</t>
  </si>
  <si>
    <t>387.</t>
  </si>
  <si>
    <t>388.</t>
  </si>
  <si>
    <t>Budowa kanalizacji sanitarnej w miejscowościach Stradzewo, Oraczewice i Piasecznik</t>
  </si>
  <si>
    <t>2008 -2012</t>
  </si>
  <si>
    <t>389.</t>
  </si>
  <si>
    <t>390.</t>
  </si>
  <si>
    <t>391.</t>
  </si>
  <si>
    <t>Rozbudowa oczyszczalni ścieków w Choszcznie</t>
  </si>
  <si>
    <t>392.</t>
  </si>
  <si>
    <t>393.</t>
  </si>
  <si>
    <t>394.</t>
  </si>
  <si>
    <t>Budowa wodociągu oraz kanalizacji sanitarnej w Osadzie Rekreacyjno-Sportowej Raduń</t>
  </si>
  <si>
    <t>395.</t>
  </si>
  <si>
    <t>396.</t>
  </si>
  <si>
    <t>397.</t>
  </si>
  <si>
    <t>Doprowadzenie wody do 5 budynków na koloni Stary Klukom</t>
  </si>
  <si>
    <t>398.</t>
  </si>
  <si>
    <t>399.</t>
  </si>
  <si>
    <t>400.</t>
  </si>
  <si>
    <t>Budowa kanalizacji sanitarnej wraz z siecią wodociągową nowo projektowanej ulicy od ul. Wojska Polskiego do nowo projektowanego osiedla</t>
  </si>
  <si>
    <t>401.</t>
  </si>
  <si>
    <t>402.</t>
  </si>
  <si>
    <t>403.</t>
  </si>
  <si>
    <t>Budowa wodociągu i kanalizacji sanitarnej przy ul. Artylerzystów</t>
  </si>
  <si>
    <t>404.</t>
  </si>
  <si>
    <t>405.</t>
  </si>
  <si>
    <t>406.</t>
  </si>
  <si>
    <t xml:space="preserve">Budowa kanalizacji sanitarnej do Koplina </t>
  </si>
  <si>
    <t>407.</t>
  </si>
  <si>
    <t>408.</t>
  </si>
  <si>
    <t>409.</t>
  </si>
  <si>
    <t>Uzbrojenie terenu przy murach obronnych (woda, kanalizacja sanitarna, odwodnienie terenu); ul. 22-go Lipca</t>
  </si>
  <si>
    <t>410.</t>
  </si>
  <si>
    <t>411.</t>
  </si>
  <si>
    <t>412.</t>
  </si>
  <si>
    <t xml:space="preserve">Przygotowanie i uzbrojenie parku przemysłowego </t>
  </si>
  <si>
    <t>413.</t>
  </si>
  <si>
    <t>414.</t>
  </si>
  <si>
    <t>415.</t>
  </si>
  <si>
    <t>Budowa nowych punktów świetlnych w ulicy Dąbrowszczaków</t>
  </si>
  <si>
    <t>Wydział Gospodarki Komunalnej i Ochrony Środowiska</t>
  </si>
  <si>
    <t>416.</t>
  </si>
  <si>
    <t>417.</t>
  </si>
  <si>
    <t>418.</t>
  </si>
  <si>
    <t>Odbudowa szaletu miejskiego</t>
  </si>
  <si>
    <t>419.</t>
  </si>
  <si>
    <t>420.</t>
  </si>
  <si>
    <t>421.</t>
  </si>
  <si>
    <t>Zagospodarowanie terenu placu zabaw, rekreacji, sportu i wypoczynku w obrębie Wałów Chrobrego – utwardzenie nawierzchni w obrębie Wałów. Utwardzenie i odwodnienie alejek, przebudowa schodów, oświetlenie kortów</t>
  </si>
  <si>
    <t>422.</t>
  </si>
  <si>
    <t>423.</t>
  </si>
  <si>
    <t>424.</t>
  </si>
  <si>
    <t>Zagospodarowanie terenu Wałów Chrobrego etap II – reperacja i umocnienie wałów, nasadzenie zieleni, budowa utwardzonego ciągu pieszego w koronie Wałów</t>
  </si>
  <si>
    <t>425.</t>
  </si>
  <si>
    <t>426.</t>
  </si>
  <si>
    <t>427.</t>
  </si>
  <si>
    <t>Budowa placów zabaw na terenie Gminy Choszczno</t>
  </si>
  <si>
    <t>2008 – 2011</t>
  </si>
  <si>
    <t>428.</t>
  </si>
  <si>
    <t>429.</t>
  </si>
  <si>
    <t>430.</t>
  </si>
  <si>
    <t>Budowa placów zabaw na terenie miasta Choszczno</t>
  </si>
  <si>
    <t>431.</t>
  </si>
  <si>
    <t>432.</t>
  </si>
  <si>
    <t>433.</t>
  </si>
  <si>
    <t>Przebudowa obiektu Choszczeńskiego Domu Kultury etap I</t>
  </si>
  <si>
    <t>434.</t>
  </si>
  <si>
    <t>435.</t>
  </si>
  <si>
    <t>436.</t>
  </si>
  <si>
    <t>Przebudowa obiektu Choszczeńskiego Domu Kultury etap II</t>
  </si>
  <si>
    <t>2010 – 2013</t>
  </si>
  <si>
    <t>437.</t>
  </si>
  <si>
    <t>438.</t>
  </si>
  <si>
    <t>439.</t>
  </si>
  <si>
    <t>Odbudowa i przebudowa świetlic wiejskich w Gminie Choszczno</t>
  </si>
  <si>
    <t>2007 – 2014</t>
  </si>
  <si>
    <t>440.</t>
  </si>
  <si>
    <t>441.</t>
  </si>
  <si>
    <t>442.</t>
  </si>
  <si>
    <t>Termomodernizacja budynku Miejskiej Biblioteki Publicznej</t>
  </si>
  <si>
    <t>443.</t>
  </si>
  <si>
    <t>444.</t>
  </si>
  <si>
    <t>445.</t>
  </si>
  <si>
    <t>Przebudowa pomieszczeń w obiekcie biblioteki na potrzeby Muzeum Ziemi Choszczeńskiej</t>
  </si>
  <si>
    <t>446.</t>
  </si>
  <si>
    <t>447.</t>
  </si>
  <si>
    <t>448.</t>
  </si>
  <si>
    <t>Odbudowa barbakanu w Choszcznie</t>
  </si>
  <si>
    <t>449.</t>
  </si>
  <si>
    <t>450.</t>
  </si>
  <si>
    <t>451.</t>
  </si>
  <si>
    <t>Odbudowa zabytkowych murów obronnych oraz zagospodarowanie terenu przy istniejących murach</t>
  </si>
  <si>
    <t>452.</t>
  </si>
  <si>
    <t>453.</t>
  </si>
  <si>
    <t>454.</t>
  </si>
  <si>
    <t>Odbudowa amfiteatru w Choszcznie</t>
  </si>
  <si>
    <t>455.</t>
  </si>
  <si>
    <t>456.</t>
  </si>
  <si>
    <t>457.</t>
  </si>
  <si>
    <t>Rozbudowa zaplecza Centrum Rekreacyjno-Sportowego</t>
  </si>
  <si>
    <t>458.</t>
  </si>
  <si>
    <t>459.</t>
  </si>
  <si>
    <t>460.</t>
  </si>
  <si>
    <t>Montaż dźwigu osobowego w budynku socjalno-klubowym oraz zagospodarowanie terenu przy budynku</t>
  </si>
  <si>
    <t>461.</t>
  </si>
  <si>
    <t>462.</t>
  </si>
  <si>
    <t>463.</t>
  </si>
  <si>
    <t>Przebudowa starej i budowa nowej ścieżki rekreacyjno-spacerowo-rowerowej wokół jeziora Klukom</t>
  </si>
  <si>
    <t>464.</t>
  </si>
  <si>
    <t>465.</t>
  </si>
  <si>
    <t>466.</t>
  </si>
  <si>
    <t xml:space="preserve"> „Miejska Góra” jako teren rekreacji i wypoczynku mieszkańców miasta Choszczna</t>
  </si>
  <si>
    <t>467.</t>
  </si>
  <si>
    <t>468.</t>
  </si>
  <si>
    <t>469.</t>
  </si>
  <si>
    <t>RAZEM</t>
  </si>
  <si>
    <r>
      <t xml:space="preserve">inne środki </t>
    </r>
    <r>
      <rPr>
        <sz val="10"/>
        <color indexed="8"/>
        <rFont val="Arial CE"/>
        <family val="2"/>
      </rPr>
      <t>*</t>
    </r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</si>
  <si>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</si>
  <si>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</si>
  <si>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</si>
  <si>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</si>
  <si>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</si>
  <si>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</si>
  <si>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</si>
  <si>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po roku 2010</t>
  </si>
  <si>
    <t>Regionalny Program Rozwoju Województwa Zachodniopomorskiego</t>
  </si>
  <si>
    <t>Budowa drogi do Sp. „Pomredbud”</t>
  </si>
  <si>
    <t>środki UE</t>
  </si>
  <si>
    <t>Przebudowa ul. Matejki – odbudowa nawierzchni, konstrukcji drogi i chodników</t>
  </si>
  <si>
    <t>Przebudowa ul. Kościuszki w zakresie dotyczącym odwodnienia, nawierzchni i chodników oraz uzupełniania brakującej kanalizacji deszczowej</t>
  </si>
  <si>
    <t>Przebudowa drogi wraz z parkingami pomiędzy boiskiem sportowym a stacją benzynową (plac Witosa)</t>
  </si>
  <si>
    <t>Przebudowa ulic Muru Południowego</t>
  </si>
  <si>
    <t>Przebudowa drogi gminnej Rzecko-Korytowo</t>
  </si>
  <si>
    <t>Przebudowa drogi gminnej Choszczno-Smoleń-Raduń</t>
  </si>
  <si>
    <t>Przebudowa drogi gminnej Stary Klukom-Rudniki</t>
  </si>
  <si>
    <t>Przebudowa drogi gminnej Choszczno-Gostyczyn</t>
  </si>
  <si>
    <t>Urzędy gmin ( miast i miast na prawach powiatu)</t>
  </si>
  <si>
    <t>Przebudowa drogi gminnej Zamęcin-Wysokie-Rudniki-Choszczno</t>
  </si>
  <si>
    <t>Przebudowa drogi gminnej Rzecko-przejazd kolejowy-Antoniewo</t>
  </si>
  <si>
    <t>Budowa infrastruktury drogowej Osady Rekreacyjno Sportowej Raduń</t>
  </si>
  <si>
    <t>Wdrożenie podpisu elektronicznego, e-urząd, elektronicznego obiego dokumentów oraz zakupy inwestycyjne</t>
  </si>
  <si>
    <t>Termomodernizacja budynku Szkoły Podstawowej   nr 1 w Choszcznie</t>
  </si>
  <si>
    <t>Termomodernizacja budynku Szkoły Podstawowej   nr 3 w Choszcznie</t>
  </si>
  <si>
    <t xml:space="preserve">Termomodernizacja budynku Szkoły Podstawowej w Zamęcinie </t>
  </si>
  <si>
    <t>Przebudowa sali gimnastycznej Publicznego Gimnazjum  /mała sala/</t>
  </si>
  <si>
    <t>Rozbudowa stacji ujęcia i uzdatniania wody wody w Choszcznie</t>
  </si>
  <si>
    <t>2008 - 2010</t>
  </si>
  <si>
    <t>Uzbrojenie terenu przy murach obronnych (woda, kanalizacja sanitarna, odwodnienie terenu), ul. 22-go Lipca</t>
  </si>
  <si>
    <t>Uzbrojenie parku przemysłowego w infrastrukturę m.in. wodną i kanalizacyjną</t>
  </si>
  <si>
    <t>Program Rozwoju Obszarów Wiejskich</t>
  </si>
  <si>
    <t>Termomodernizacja i odnowa budynków świetlic wiejskich na terenie Gminy Choszczno</t>
  </si>
  <si>
    <t>Przebudowa pomieszczeń na utworzenie Muzeum Ziemi Choszczeńskiej</t>
  </si>
  <si>
    <t>Rozbudowa zaplecza Centrum Rekreacyjno Sportowego</t>
  </si>
  <si>
    <t>„Miejska Góra” jako miejsca rekreacji i wypoczynku mieszkańców miasta Choszczna</t>
  </si>
  <si>
    <t xml:space="preserve">Srodki na dofinansowanie własnych inwestycji gmin( ( związków gmin), </t>
  </si>
  <si>
    <t xml:space="preserve">powiatów ( zwiazków powiatów), samorządów województw, pozyskane </t>
  </si>
  <si>
    <t>z innych źródeł</t>
  </si>
  <si>
    <t>Dotacje celowe z budżetu państwa i funduszy celowych oraz środki pozyskane z innych źródeł na dofinansowanie zadań własnych gminy (inwestycyjnych i bieżących)</t>
  </si>
  <si>
    <t>Publiczne Przedszkole Nr 1 z Oddz.Integr. w Choszcznie</t>
  </si>
  <si>
    <t>Środowiskowy Dom Samopomocy w Choszcznie</t>
  </si>
  <si>
    <t xml:space="preserve">                               w 2008r.</t>
  </si>
  <si>
    <t>x</t>
  </si>
  <si>
    <t>Dział 900    Rozdział 90011</t>
  </si>
  <si>
    <t>Plan na 2008 r.</t>
  </si>
  <si>
    <t>Dotacje podmiotowe w 2008 r.</t>
  </si>
  <si>
    <t xml:space="preserve">Dotacje celowe na zadania własne gminy realizowane przez podmioty należące
i nienależące do sektora finansów publicznych w 2008 r. </t>
  </si>
  <si>
    <t>Drogi publiczne gminne</t>
  </si>
  <si>
    <t>Dochody i wydatki związane z realizacją zadań z zakresu administracji rządowej wykonywanych na podstawie porozumień z organami administracji rządowej w 2008 r.</t>
  </si>
  <si>
    <t>Dochody i wydatki związane z realizacją zadań z zakresu administracji rządowej i innych zadań zleconych odrębnymi ustawami w 2008 r.</t>
  </si>
  <si>
    <t>dotacje</t>
  </si>
  <si>
    <t>Wydatki jednostek pomocniczych  w 2008 r.</t>
  </si>
  <si>
    <t xml:space="preserve">z tego: </t>
  </si>
  <si>
    <t xml:space="preserve">Wydatki </t>
  </si>
  <si>
    <t>bieżące</t>
  </si>
  <si>
    <t>majątkowe</t>
  </si>
  <si>
    <t xml:space="preserve">Plan </t>
  </si>
  <si>
    <t>na 2008 r.</t>
  </si>
  <si>
    <t>( 6+10)</t>
  </si>
  <si>
    <t>Plan
na 2008 r.
(5+11)</t>
  </si>
  <si>
    <t>Grzywny, mandaty i inne kary pieniężne od osób fizycznych</t>
  </si>
  <si>
    <t xml:space="preserve">Dotacje celowe otrzymane z budżetu państwa na realizację zadań bieżących </t>
  </si>
  <si>
    <t>Dotacje celowe otrzymane z budżetu państwa na realizację własnych</t>
  </si>
  <si>
    <t>Dotacje celowe otrzymane z budżetu państwa na realizację zadań bieżących</t>
  </si>
  <si>
    <t>Dochody z najmu i dzierżawy składników majątkowych Skarbu Państwa,</t>
  </si>
  <si>
    <t>Wyszczególnienie</t>
  </si>
  <si>
    <t>4.</t>
  </si>
  <si>
    <t>Dział</t>
  </si>
  <si>
    <t>Rozdział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</si>
  <si>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</si>
  <si>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</si>
  <si>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</si>
  <si>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</si>
  <si>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</si>
  <si>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</si>
  <si>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</si>
  <si>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</si>
  <si>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</si>
  <si>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</si>
  <si>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</si>
  <si>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</si>
  <si>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</si>
  <si>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</si>
  <si>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 xml:space="preserve"> </t>
  </si>
  <si>
    <t>Przychody ogółem: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</si>
  <si>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</si>
  <si>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</si>
  <si>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</si>
  <si>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</si>
  <si>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</si>
  <si>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</si>
  <si>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</si>
  <si>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</si>
  <si>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</si>
  <si>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</si>
  <si>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</si>
  <si>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</si>
  <si>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w  złotych</t>
  </si>
  <si>
    <t>Lp.</t>
  </si>
  <si>
    <t>Klasyfikacja
§</t>
  </si>
  <si>
    <t>Stan środków obrotowych na początek roku</t>
  </si>
  <si>
    <t>Stan środków obrotowych na koniec roku</t>
  </si>
  <si>
    <t>z tego:</t>
  </si>
  <si>
    <t>Dotacje</t>
  </si>
  <si>
    <t>Ogółem wydatki</t>
  </si>
  <si>
    <t>Wydatki
z tytułu poręczeń
i gwarancji</t>
  </si>
  <si>
    <t>Wynagro-
dzenia</t>
  </si>
  <si>
    <t>Pochodne od wynagrodzeń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</si>
  <si>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</si>
  <si>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</si>
  <si>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</si>
  <si>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</si>
  <si>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</si>
  <si>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</si>
  <si>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Rozchody ogółem:</t>
  </si>
  <si>
    <t>Ogółem</t>
  </si>
  <si>
    <t>Źródło dochodów</t>
  </si>
  <si>
    <t>Wydatki na obsługę długu</t>
  </si>
  <si>
    <t>Wydatki
ogółem
(6+10)</t>
  </si>
  <si>
    <t>Pochodne od 
wynagro-dzeń</t>
  </si>
  <si>
    <t>Gospodarka mieszkaniowa</t>
  </si>
  <si>
    <t>§</t>
  </si>
  <si>
    <t>0490</t>
  </si>
  <si>
    <t>Gospodarka gruntami i nieruchomościami</t>
  </si>
  <si>
    <t>0470</t>
  </si>
  <si>
    <t>0690</t>
  </si>
  <si>
    <t>0750</t>
  </si>
  <si>
    <t>0760</t>
  </si>
  <si>
    <t>0770</t>
  </si>
  <si>
    <t>0920</t>
  </si>
  <si>
    <t>Pozostałe odsetki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</si>
  <si>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</si>
  <si>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</si>
  <si>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</si>
  <si>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</si>
  <si>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</si>
  <si>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0830</t>
  </si>
  <si>
    <t>Pozostała działalność</t>
  </si>
  <si>
    <t xml:space="preserve"> Pozostałe odsetki</t>
  </si>
  <si>
    <t>0970</t>
  </si>
  <si>
    <t>Bezpieczeństwo publiczne i ochrona przeciwpożarowa</t>
  </si>
  <si>
    <t>Ochotnicze straże pożarne</t>
  </si>
  <si>
    <t>Wpływy z różnych dochodów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</si>
  <si>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</si>
  <si>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</si>
  <si>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</si>
  <si>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</si>
  <si>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</si>
  <si>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</si>
  <si>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</si>
  <si>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</si>
  <si>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</si>
  <si>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</si>
  <si>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</si>
  <si>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</si>
  <si>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</si>
  <si>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</si>
  <si>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</si>
  <si>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</si>
  <si>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0430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</si>
  <si>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</si>
  <si>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</si>
  <si>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</si>
  <si>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</si>
  <si>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</si>
  <si>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</si>
  <si>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</si>
  <si>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</si>
  <si>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</si>
  <si>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</si>
  <si>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</si>
  <si>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</si>
  <si>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</si>
  <si>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Ochrona zdrowia</t>
  </si>
  <si>
    <t>Ośrodki wsparcia</t>
  </si>
  <si>
    <t>Ośrodki pomocy społecznej</t>
  </si>
  <si>
    <t>Usługi opiekuńcze i specjalistyczne usługi opiekuńcze</t>
  </si>
  <si>
    <t>Wpływy z usług</t>
  </si>
  <si>
    <t>Gospodarka komunalna i ochrona środowiska</t>
  </si>
  <si>
    <t>0400</t>
  </si>
  <si>
    <t>Wpływy z opłaty produktowej</t>
  </si>
  <si>
    <t>Kultura fizyczna i sport</t>
  </si>
  <si>
    <t>Obiekty sportowe</t>
  </si>
  <si>
    <t>Wpływy z opłat za zarząd, użytkowanie i użytkowanie wieczyste nieruchomości</t>
  </si>
  <si>
    <t>Wpływy z różnych opłat</t>
  </si>
  <si>
    <t>Wpływy z tytułu przekształcenia prawa użytkowania wieczystego</t>
  </si>
  <si>
    <t xml:space="preserve">Dochody z najmu i dzierżawy składników majątkowych Skarbu Państwa, </t>
  </si>
  <si>
    <t>jednostek samorządu terytorialnego lub innych jednostek zaliczanych do sektora</t>
  </si>
  <si>
    <t>finansów publicznych oraz innych umów o podobnym charakterze</t>
  </si>
  <si>
    <t xml:space="preserve">Wpływy z tytułu odpłatnego nabycia prawa własności oraz prawa użytkowania </t>
  </si>
  <si>
    <t>wieczystego nieruchomości</t>
  </si>
  <si>
    <t>terytorialnego na podstawie odrębnych ustaw</t>
  </si>
  <si>
    <t>* inne środki – w 2008 roku środki pochodzące z dofinansowania z innych źródeł w kwocie 1.350.000 zł, w tym 850.000 zł z UE oraz z Gminnego Funduszu Ochrony Środowiska i Gospodarki Wodnej          40.000 zł. W latach następnych planowane z budżetu Unii Europejskiej.</t>
  </si>
  <si>
    <t>przez gminę na podstawie porozumień z organami administracji rządowej</t>
  </si>
  <si>
    <t>Dotacje celowe otrzymane z budżetu państwa na zadania bieżące realizowane</t>
  </si>
  <si>
    <t xml:space="preserve">Dotacje celowe otrzymane z budżetu państwa na realizację zadań bieżacych </t>
  </si>
  <si>
    <t xml:space="preserve">z zakresu administracji rządowej oraz innych zadań zleconych gminie </t>
  </si>
  <si>
    <t>( związkom gmin) ustawami</t>
  </si>
  <si>
    <t xml:space="preserve">Dochody jednostek samorządu terytorialnego  związane z realizacją zadań </t>
  </si>
  <si>
    <t xml:space="preserve">Wpływy z usług </t>
  </si>
  <si>
    <t xml:space="preserve">Wpływy z różnych dochodów </t>
  </si>
  <si>
    <t>Pomoc społeczna</t>
  </si>
  <si>
    <t>Urzędy naczelnych organów władzy państwowej, kontroli i ochrony prawa</t>
  </si>
  <si>
    <t>oraz sądownictwa</t>
  </si>
  <si>
    <t>Podatek od działalności gospodarczej osób fizycznych, opłacany w formie</t>
  </si>
  <si>
    <t>karty podatkowej</t>
  </si>
  <si>
    <t>Wpływy z podatku rolnego, podatku leśnego, podatku od czynności</t>
  </si>
  <si>
    <t>cywilnoprawnych, podatków i opłat lokalnych od osób prawnych</t>
  </si>
  <si>
    <t>i innych jednostek organizacyjnych</t>
  </si>
  <si>
    <t>Wpływy z podatku rolnego, podatku leśnego, podatku od spadków i darowizn,</t>
  </si>
  <si>
    <t xml:space="preserve">podatku od czynności cywilnoprawnych oraz podatków i opłat lokalnych </t>
  </si>
  <si>
    <t>od osób fizycznych</t>
  </si>
  <si>
    <t>Wpływy z opłaty targowej</t>
  </si>
  <si>
    <t xml:space="preserve">Wpływy z różnych opłat  </t>
  </si>
  <si>
    <t>Wpływy z innych opłat stanowiących dochody jednostek samorządu</t>
  </si>
  <si>
    <t>terytorialnego na podstawie ustaw</t>
  </si>
  <si>
    <t>Wpływy z opłat za wydawanie zezwoleń na sprzedaż alkoholu</t>
  </si>
  <si>
    <t>Wpływy z innych lokalnych opłat pobieranych przez jednostki samorządu</t>
  </si>
  <si>
    <t>Dochody od osób prawnych, od osób fizycznych i od innych jednostek nie</t>
  </si>
  <si>
    <t xml:space="preserve"> posiadających osobowości prawnej oraz wydatki związane z ich poborem</t>
  </si>
  <si>
    <t>Część oświatowa subwencji ogólnej dla jednostek samorządu terytorialnego</t>
  </si>
  <si>
    <t>(związkom gmin) ustawami</t>
  </si>
  <si>
    <t>zadań bieżących gmin (związków gmin)</t>
  </si>
  <si>
    <t>Dotacje otrzymane z funduszy celowych na finansowanie lub dofinansowanie</t>
  </si>
  <si>
    <t>kosztów realizacji inwestycji i zakupów inwestycyjnych jednostek sektora</t>
  </si>
  <si>
    <t>finansów publicznych</t>
  </si>
  <si>
    <t>9.</t>
  </si>
  <si>
    <t>10.</t>
  </si>
  <si>
    <t>11.</t>
  </si>
  <si>
    <t>12.</t>
  </si>
  <si>
    <t>14.</t>
  </si>
  <si>
    <t>13.</t>
  </si>
  <si>
    <t>010</t>
  </si>
  <si>
    <t>01008</t>
  </si>
  <si>
    <t>Rolnictwo i łowiectwo</t>
  </si>
  <si>
    <t>Melioracje wodne</t>
  </si>
  <si>
    <t>01030</t>
  </si>
  <si>
    <t>Izby rolnicze</t>
  </si>
  <si>
    <t>01095</t>
  </si>
  <si>
    <t>Transport i łączność</t>
  </si>
  <si>
    <t>Działalnośc usługowa</t>
  </si>
  <si>
    <t>Plany zagospodarowania przestrzennego</t>
  </si>
  <si>
    <t>Opracowania geodezyjne i kartograficzne</t>
  </si>
  <si>
    <t>Rady gmin ( miast i miast na prawach powiatu)</t>
  </si>
  <si>
    <t>Urzędy naczelnych organów władzy państwowej, kontroli i ochrony prawa oraz sądownictwa</t>
  </si>
  <si>
    <t>Obrona narodowa</t>
  </si>
  <si>
    <t>Pozostałe wydatki obronne</t>
  </si>
  <si>
    <t>Obrona cywilna</t>
  </si>
  <si>
    <t>Zadania ratownictwa górskiego i wodnego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</si>
  <si>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</si>
  <si>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</si>
  <si>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</si>
  <si>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</si>
  <si>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</t>
  </si>
  <si>
    <t>Oddziały przedszkolne w szkołach podstawowych</t>
  </si>
  <si>
    <t>Przedszkola</t>
  </si>
  <si>
    <t>Gimnazjum</t>
  </si>
  <si>
    <t>Dowożenie uczniów do szkół</t>
  </si>
  <si>
    <t>Dokształcanie i doskonalenie nauczycieli</t>
  </si>
  <si>
    <t>Zwalczanie narkomanii</t>
  </si>
  <si>
    <t>Przeciwdziałanie alkoholizmowi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</si>
  <si>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</si>
  <si>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</si>
  <si>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</si>
  <si>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Edukacyjna opieka wychowawcza</t>
  </si>
  <si>
    <t>Świetlice szkolne</t>
  </si>
  <si>
    <t>Kolonie i obozy oraz inne formy wypoczynku dzieci i młodzieży szkolnej, a także szkolenia młodzieży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</si>
  <si>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</si>
  <si>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</si>
  <si>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</si>
  <si>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</si>
  <si>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</si>
  <si>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</si>
  <si>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</si>
  <si>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</si>
  <si>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Zadania w zakresie kultury fizycznej i sportu</t>
  </si>
  <si>
    <t>Wpływy i wydatki związane z gromadzeniem środków z opłat i kar za korzystanie ze środowiska</t>
  </si>
  <si>
    <t>Wpływy z opłat za gospodarcze korzystanie ze środowiska i wprowadzanie w nim zmian</t>
  </si>
  <si>
    <t>Odsetki bankowe</t>
  </si>
  <si>
    <t>1.1.</t>
  </si>
  <si>
    <t>Edukacja ekologiczna oraz propagowanie działań proekologicznych</t>
  </si>
  <si>
    <t>1.2.</t>
  </si>
  <si>
    <t>Urządzanie i utrzymanie terenów zieleni, zadrzewień, zakrzewień i parków</t>
  </si>
  <si>
    <t>1.3.</t>
  </si>
  <si>
    <t>Opłata bankowa</t>
  </si>
  <si>
    <t>1.4.</t>
  </si>
  <si>
    <t xml:space="preserve">Realizacja zadań służących ochronie środowiska i gospodarki wodnej </t>
  </si>
  <si>
    <t>Szkoła Podstawowa Nr 1 w Choszcznie</t>
  </si>
  <si>
    <t>Szkoła Podstawowa Nr 3 w Choszcznie</t>
  </si>
  <si>
    <t>Publiczne Przedszkole Nr 2 w Choszcznie</t>
  </si>
  <si>
    <t>Publiczne Przedszkole Nr 4 w Choszcznie</t>
  </si>
  <si>
    <t>Publiczne Przedszkole Nr 5 w Choszcznie</t>
  </si>
  <si>
    <t>Publiczne Gimnazjum w Choszcznie</t>
  </si>
  <si>
    <t>Szkoła Podstawowa w Korytowie</t>
  </si>
  <si>
    <t xml:space="preserve">Warsztat Terapii Zajęciowej w Piaseczniku </t>
  </si>
  <si>
    <t>Centrum Rekreacyjno - Sportowe w Choszcznie</t>
  </si>
  <si>
    <t>Plan</t>
  </si>
  <si>
    <t>900</t>
  </si>
  <si>
    <t>921</t>
  </si>
  <si>
    <t>90095</t>
  </si>
  <si>
    <t>92109</t>
  </si>
  <si>
    <t>Osiedle Nr 1</t>
  </si>
  <si>
    <t>Osiedle Nr 2</t>
  </si>
  <si>
    <t>Osiedle Nr 3</t>
  </si>
  <si>
    <t>Osiedle Nr 4</t>
  </si>
  <si>
    <t>Sołectwo Gleźno</t>
  </si>
  <si>
    <t>Sołectwo Kołki</t>
  </si>
  <si>
    <t>Sołectwo Koplin</t>
  </si>
  <si>
    <t>Sołectwo Korytowo</t>
  </si>
  <si>
    <t>Sołectwo Piasecznik</t>
  </si>
  <si>
    <t>Sołectwo Raduń</t>
  </si>
  <si>
    <t>Sołectwo Radaczewo</t>
  </si>
  <si>
    <t>Sołectwo Sławęcin</t>
  </si>
  <si>
    <t>Sołectwo Stary Klukom</t>
  </si>
  <si>
    <t>Sołectwo Stradzewo</t>
  </si>
  <si>
    <t>Sołectwo Suliszewo</t>
  </si>
  <si>
    <t>Sołectwo Sulino</t>
  </si>
  <si>
    <t>Sołectwo Smoleń</t>
  </si>
  <si>
    <t>Sołectwo Rzecko</t>
  </si>
  <si>
    <t>Sołectwo Wardyń</t>
  </si>
  <si>
    <t>Sołectwo Zamęcin</t>
  </si>
  <si>
    <t>Sołectwo Zwierzyń</t>
  </si>
  <si>
    <t>PODSUMOWANIE</t>
  </si>
  <si>
    <t>Wynagrodzenia</t>
  </si>
  <si>
    <t>Propagowanie przeciwdziałania narkomanii</t>
  </si>
  <si>
    <t>w trakcie imprez i zajęć dla dzieci, młodzieży i</t>
  </si>
  <si>
    <t>dorosłych w Choszczeńskim Domu Kultury</t>
  </si>
  <si>
    <t>Edukacja mieszkańców poprzez udostępnienie w</t>
  </si>
  <si>
    <t>Miejskiej Bibliotece Publicznej popularnych materiałów</t>
  </si>
  <si>
    <t>w zakresie przeciwdziałania narkomanii i przemocy</t>
  </si>
  <si>
    <t>domowej</t>
  </si>
  <si>
    <t>Bieżąca działalność Gminnej Komisji</t>
  </si>
  <si>
    <t xml:space="preserve">Rozwiązywania Problemów Alkoholowych </t>
  </si>
  <si>
    <t xml:space="preserve">w zakresie przeciwdziałania narkomanii </t>
  </si>
  <si>
    <t>Prowadzenie profilaktycznej działalności</t>
  </si>
  <si>
    <t xml:space="preserve">informacyjnej i edukacyjnej dla dzieci i </t>
  </si>
  <si>
    <t>młodzieży w szkołach podstawowych i gimnazjum</t>
  </si>
  <si>
    <t xml:space="preserve">  - Publiczne Gimnazjum w Choszcznie</t>
  </si>
  <si>
    <t xml:space="preserve">  - Szkoła Podstawowa Nr 1  Choszcznie</t>
  </si>
  <si>
    <t xml:space="preserve">  - Szkoła Podstawowa Nr 3 w Choszcznie</t>
  </si>
  <si>
    <t xml:space="preserve">  - Szkoła Podstawowa  w Korytowie</t>
  </si>
  <si>
    <t xml:space="preserve">  - Szkoła Podstawowa w Suliszewie</t>
  </si>
  <si>
    <t xml:space="preserve">  - Szkoła Podstawowa w Zamęcinie</t>
  </si>
  <si>
    <t xml:space="preserve">  - Szkoła Podstawowa w Sławęcinie</t>
  </si>
  <si>
    <t>Dofinansowanie prowadzone przez Miejsko-</t>
  </si>
  <si>
    <t xml:space="preserve"> -Gminny Ośrodek Pomocy Społecznej :</t>
  </si>
  <si>
    <t xml:space="preserve">oraz wynagrodzenie zatrudnionego w nim </t>
  </si>
  <si>
    <t>konsultanta</t>
  </si>
  <si>
    <t xml:space="preserve">Dąbrowszczaków 40 w Choszcznie gdzie </t>
  </si>
  <si>
    <t xml:space="preserve">mieści się Środowiskowy Dom Samopomocy oraz </t>
  </si>
  <si>
    <t>Przychodnia Terapii Uzależnienia od Alkoholu</t>
  </si>
  <si>
    <t>i Współuzależnienia</t>
  </si>
  <si>
    <t>Propagowanie profilaktyki alkoholowej w trakcie</t>
  </si>
  <si>
    <t>Organizacja wypoczynku letniego i zimowego</t>
  </si>
  <si>
    <t>dla dzieci i młodzieży z terenu Gminy Choszczno, w tym:</t>
  </si>
  <si>
    <t>- organizacja wypoczynku letniego i zimowego,</t>
  </si>
  <si>
    <t>- przygotowanie i wyposażenie placu zabaw dla dzieci</t>
  </si>
  <si>
    <t>Plan przychodów rachunków dochodów własnych jednostek budżetowych</t>
  </si>
  <si>
    <t xml:space="preserve"> i wydatków nimi sfinansowanych</t>
  </si>
  <si>
    <t xml:space="preserve">  na 2008 r.</t>
  </si>
  <si>
    <t xml:space="preserve">  w celu aktywnego i racjonalnego spędzania wolnego</t>
  </si>
  <si>
    <t xml:space="preserve">  czasu</t>
  </si>
  <si>
    <t>Rozwiązywania Problemów Alkoholowych oraz</t>
  </si>
  <si>
    <t>koordynacja realizacji Programu Profilaktyki</t>
  </si>
  <si>
    <t>i Rozwiązywania Problemów Alkoholowych</t>
  </si>
  <si>
    <t xml:space="preserve">Zakup usług zdrowotnych dla mieszkańców Gminy </t>
  </si>
  <si>
    <t>Choszczno z zakresu terapii uzależnienia  i</t>
  </si>
  <si>
    <t xml:space="preserve">współuzależnienia realizowanych w postaci </t>
  </si>
  <si>
    <t xml:space="preserve"> wybranych programów</t>
  </si>
  <si>
    <t>Zapewnienie wdrażania programów profilaktyczno-</t>
  </si>
  <si>
    <t xml:space="preserve">prewencyjnych dla dzieci i młodzieży </t>
  </si>
  <si>
    <t>z terenu Gminy Choszczno</t>
  </si>
  <si>
    <t>(organizacje pozarządowe)</t>
  </si>
  <si>
    <t>KS "Korona" Raduń</t>
  </si>
  <si>
    <t>KS "INA" Stradzewo</t>
  </si>
  <si>
    <t xml:space="preserve">KS "Sława" Sławęcin </t>
  </si>
  <si>
    <t>KS  "Gajal Żak"</t>
  </si>
  <si>
    <t>KS "Pomorzanin" Zamęcin</t>
  </si>
  <si>
    <t>UKS "Ikar" Korytowo</t>
  </si>
  <si>
    <t>UKS "AS" Sławęcin</t>
  </si>
  <si>
    <t>UKS "WIGOR" Piasecznik</t>
  </si>
  <si>
    <t xml:space="preserve">imprez i zawodów sportowych na </t>
  </si>
  <si>
    <t>Krytej Pływalni "Wodny Raj"</t>
  </si>
  <si>
    <t xml:space="preserve">Świadczenia rodzinne, zaliczka alimentacyjna oraz składki na ubezpieczenia </t>
  </si>
  <si>
    <t>emerytalne i rentowe z ubezpieczenia społecznego</t>
  </si>
  <si>
    <t>Składki na ubezpieczenia zdrowotne opłacane za osoby pobierajace</t>
  </si>
  <si>
    <t xml:space="preserve"> niektóre świadczenia z pomocy społecznej oraz niektóre świadczenia</t>
  </si>
  <si>
    <t xml:space="preserve"> rodzinne</t>
  </si>
  <si>
    <t xml:space="preserve">Zasiłki i pomoc w naturze oraz składki na ubezpieczenia emerytalne </t>
  </si>
  <si>
    <t xml:space="preserve"> i rentowe</t>
  </si>
  <si>
    <t xml:space="preserve">  dla sołectw i osiedli </t>
  </si>
  <si>
    <t>Zapewnienie bezpieczeństwa obywateli na jeziorach i kąpieliskach Gminy Choszczno</t>
  </si>
  <si>
    <t xml:space="preserve">Propagowanie przeciwdziałania narkomanii </t>
  </si>
  <si>
    <t>Propagowanie profilaktyki alkoholowej</t>
  </si>
  <si>
    <t>Organizacja i wykonywanie zadań w zakresie ochrony zdrowia</t>
  </si>
  <si>
    <t>Organizacja i wykonywanie zadań w zakresie edukacyjnej opieki wychowawczej</t>
  </si>
  <si>
    <t>Konserwacja i remont zabytkowych Kościołów Gminy Choszczno</t>
  </si>
  <si>
    <t>Organizacja i wykonywanie zadań w zakresie kultury i ochrony dziedzictwa narodowego</t>
  </si>
  <si>
    <t>Organizacja i wykonywanie zadań w zakresie kultury fizycznej i sportu</t>
  </si>
  <si>
    <t>Miejska Biblioteka Publiczna w Choszcznie</t>
  </si>
  <si>
    <t>Choszczeński Dom Kultury w Choszcznie</t>
  </si>
  <si>
    <t>-plan wydatków bieżących z budżetu Gminy</t>
  </si>
  <si>
    <t>Plan wydatków z budżetu Gminy Choszczno</t>
  </si>
  <si>
    <t xml:space="preserve">zwiazanych z realizacją Gminnego Programu Profilaktyki i Rozwiązywania  </t>
  </si>
  <si>
    <t>Wpływy i wydatki związane z gromadzeniem środków z opłat</t>
  </si>
  <si>
    <t>produktowych</t>
  </si>
  <si>
    <t xml:space="preserve">Zespoły obsługi ekon.- administracyjnej szkół </t>
  </si>
  <si>
    <t>Załącznik Nr 13</t>
  </si>
  <si>
    <t xml:space="preserve">                      Załącznik Nr 12</t>
  </si>
  <si>
    <t>- Budowa stacji ujęcia i uzdatniania wody w Golczy</t>
  </si>
  <si>
    <t>Paragraf</t>
  </si>
  <si>
    <t>Szkoła Podstawowa w Sławęcinie</t>
  </si>
  <si>
    <t>Szkoła Podstawowa w Suliszewie</t>
  </si>
  <si>
    <t>Miejsko- Gminny Ośrodek Pomocy Społecznej w Choszcznie</t>
  </si>
  <si>
    <t>Wpływy z opłat za usuwanie drzew i krzewów</t>
  </si>
  <si>
    <t>Załącznik nr 1a</t>
  </si>
  <si>
    <t xml:space="preserve"> w układzie graficznym </t>
  </si>
  <si>
    <t>(wyciąg z załącznika nr 1)</t>
  </si>
  <si>
    <t>WYSZCZEGÓLNIENIE</t>
  </si>
  <si>
    <t>Dochody z podatków, opłat, majątku Gminy</t>
  </si>
  <si>
    <t>Subwencje</t>
  </si>
  <si>
    <t>Dotacje celowe na zadania realizowane z zakresu administracji rządowej i na zadania bieżące na podstawie porozumień z organami administracji rządowej</t>
  </si>
  <si>
    <t xml:space="preserve"> RAZEM </t>
  </si>
  <si>
    <t>Sołectwo Witoszyn</t>
  </si>
  <si>
    <t xml:space="preserve">Realizacja zadań przewidzianych do wykonania w Gminnym Programie Ochrony Środowiska oraz w Gminnym Planie Gospodarki Odpadami                                                                               </t>
  </si>
  <si>
    <t>Problemów Alkoholowych oraz Przeciwdziałania Narkomanii w 2008 r.</t>
  </si>
  <si>
    <t>a) działalności świetlicy opiekuńczo- wychowawczej w Stradzewie  i wynagrodzenia opiekuna świetlicy socjoterapeutycznej</t>
  </si>
  <si>
    <t>b) działalności świetlicy opiekuńczo - wychowawczej w Choszcznie i wynagrodzenia opiekuna świetlicy socjoterapeutycznej</t>
  </si>
  <si>
    <t>c) działalność świetlicy opiekuńczo - wychowawczej</t>
  </si>
  <si>
    <t>w Starym Klukomiu oraz Klubu Integracji Społecznej</t>
  </si>
  <si>
    <t>d) działalność Punktu Interwencji Kryzysowej</t>
  </si>
  <si>
    <t xml:space="preserve">Dokończenie modernizacji budynku przy </t>
  </si>
  <si>
    <t xml:space="preserve">Szkoły podstawowe                            </t>
  </si>
  <si>
    <t xml:space="preserve"> w złotych </t>
  </si>
  <si>
    <t>Szkoły podstawowe</t>
  </si>
  <si>
    <t xml:space="preserve">Udział w strukturze     / % / </t>
  </si>
  <si>
    <t>Promocja jednostek samorządu terytorialnego</t>
  </si>
  <si>
    <t>Kwota                   / zł /</t>
  </si>
  <si>
    <t>Świadczenia rodzinne, zaliczka alimentacyjna oraz składki na ubezpieczenia emerytalne i rentowe z ubezpieczenia społecznego</t>
  </si>
  <si>
    <t>Dochody budżetu gminy Choszczno na 2008 r.</t>
  </si>
  <si>
    <t>Plan                         na 2008 r.</t>
  </si>
  <si>
    <t>Dochody       bieżące</t>
  </si>
  <si>
    <t>Dochody majątkowe</t>
  </si>
  <si>
    <t>przysługującego osobom fizycznym w prawo własności</t>
  </si>
  <si>
    <t>0570</t>
  </si>
  <si>
    <t>0590</t>
  </si>
  <si>
    <t>Wpływy z opłat za koncesje i licencje</t>
  </si>
  <si>
    <t>Wpłaywy z usług</t>
  </si>
  <si>
    <t>0370</t>
  </si>
  <si>
    <t>Opłata od posiadania psów</t>
  </si>
  <si>
    <t xml:space="preserve">jednostek samorządu terytorialnego lub innych jednostek zaliczanych do </t>
  </si>
  <si>
    <t>sektora finansów publicznych oraz innych umów o podobnym charakterze</t>
  </si>
  <si>
    <t>Struktura  dochodów gminy Choszczno na 2008 r.</t>
  </si>
  <si>
    <t>Wydatki budżetu gminy na  2008r.</t>
  </si>
  <si>
    <t>Kredyty</t>
  </si>
  <si>
    <t>§ 952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</si>
</sst>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\ mmmm\,\ yyyy"/>
    <numFmt numFmtId="169" formatCode="d/m/yy\ h:mm\ AM/PM"/>
    <numFmt numFmtId="170" formatCode="#,##0.0"/>
    <numFmt numFmtId="171" formatCode="0.0%"/>
    <numFmt numFmtId="172" formatCode="#,##0.00\ &quot;zł&quot;"/>
    <numFmt numFmtId="173" formatCode="#,##0.000"/>
    <numFmt numFmtId="174" formatCode="#,##0.0000"/>
    <numFmt numFmtId="175" formatCode="0.0"/>
    <numFmt numFmtId="176" formatCode="0.000%"/>
    <numFmt numFmtId="177" formatCode="0.0000%"/>
    <numFmt numFmtId="178" formatCode="0.00000%"/>
    <numFmt numFmtId="179" formatCode="#00#"/>
    <numFmt numFmtId="180" formatCode="##,##0"/>
    <numFmt numFmtId="181" formatCode="00#"/>
    <numFmt numFmtId="182" formatCode="000#"/>
    <numFmt numFmtId="183" formatCode="00\-000"/>
    <numFmt numFmtId="184" formatCode="0.000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#,##0.00_ ;\-#,##0.00\ "/>
    <numFmt numFmtId="188" formatCode="d/mm/yyyy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i/>
      <u val="single"/>
      <sz val="8"/>
      <color indexed="8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3" fillId="3" borderId="1" applyNumberFormat="0" applyAlignment="0" applyProtection="0"/>
    <xf numFmtId="0" fontId="34" fillId="2" borderId="2" applyNumberFormat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16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2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17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2" fillId="0" borderId="12" xfId="0" applyFont="1" applyBorder="1" applyAlignment="1" quotePrefix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 quotePrefix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1" fillId="0" borderId="0" xfId="54" applyFont="1">
      <alignment/>
      <protection/>
    </xf>
    <xf numFmtId="0" fontId="12" fillId="0" borderId="0" xfId="54" applyFont="1">
      <alignment/>
      <protection/>
    </xf>
    <xf numFmtId="0" fontId="15" fillId="0" borderId="0" xfId="54" applyFont="1" applyAlignment="1">
      <alignment/>
      <protection/>
    </xf>
    <xf numFmtId="0" fontId="15" fillId="0" borderId="0" xfId="54" applyFont="1" applyAlignment="1">
      <alignment horizontal="center"/>
      <protection/>
    </xf>
    <xf numFmtId="4" fontId="21" fillId="0" borderId="0" xfId="54" applyNumberFormat="1" applyFont="1">
      <alignment/>
      <protection/>
    </xf>
    <xf numFmtId="0" fontId="22" fillId="0" borderId="0" xfId="54" applyFont="1" applyBorder="1">
      <alignment/>
      <protection/>
    </xf>
    <xf numFmtId="0" fontId="10" fillId="0" borderId="0" xfId="54" applyFont="1" applyAlignment="1">
      <alignment horizontal="right"/>
      <protection/>
    </xf>
    <xf numFmtId="0" fontId="22" fillId="0" borderId="0" xfId="54" applyFont="1" applyAlignment="1">
      <alignment horizontal="center"/>
      <protection/>
    </xf>
    <xf numFmtId="0" fontId="15" fillId="0" borderId="23" xfId="54" applyFont="1" applyBorder="1" applyAlignment="1">
      <alignment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1" fillId="0" borderId="10" xfId="54" applyFont="1" applyFill="1" applyBorder="1">
      <alignment/>
      <protection/>
    </xf>
    <xf numFmtId="0" fontId="23" fillId="0" borderId="24" xfId="54" applyFont="1" applyFill="1" applyBorder="1" applyAlignment="1">
      <alignment horizontal="center" vertical="center"/>
      <protection/>
    </xf>
    <xf numFmtId="0" fontId="21" fillId="0" borderId="24" xfId="54" applyFont="1" applyFill="1" applyBorder="1" applyAlignment="1">
      <alignment horizontal="center"/>
      <protection/>
    </xf>
    <xf numFmtId="0" fontId="23" fillId="0" borderId="24" xfId="54" applyFont="1" applyFill="1" applyBorder="1" applyAlignment="1">
      <alignment horizontal="center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10" fillId="0" borderId="25" xfId="54" applyFont="1" applyBorder="1" applyAlignment="1">
      <alignment horizontal="center"/>
      <protection/>
    </xf>
    <xf numFmtId="0" fontId="10" fillId="0" borderId="17" xfId="54" applyFont="1" applyBorder="1" applyAlignment="1">
      <alignment horizontal="center"/>
      <protection/>
    </xf>
    <xf numFmtId="0" fontId="21" fillId="0" borderId="0" xfId="54" applyFont="1" applyFill="1" applyBorder="1">
      <alignment/>
      <protection/>
    </xf>
    <xf numFmtId="4" fontId="10" fillId="0" borderId="25" xfId="54" applyNumberFormat="1" applyFont="1" applyFill="1" applyBorder="1" applyAlignment="1">
      <alignment horizontal="right"/>
      <protection/>
    </xf>
    <xf numFmtId="0" fontId="23" fillId="0" borderId="25" xfId="54" applyFont="1" applyFill="1" applyBorder="1" applyAlignment="1">
      <alignment horizontal="center"/>
      <protection/>
    </xf>
    <xf numFmtId="0" fontId="9" fillId="0" borderId="17" xfId="54" applyFill="1" applyBorder="1" applyAlignment="1">
      <alignment horizontal="center" vertical="center" wrapText="1"/>
      <protection/>
    </xf>
    <xf numFmtId="0" fontId="21" fillId="0" borderId="25" xfId="54" applyFont="1" applyBorder="1">
      <alignment/>
      <protection/>
    </xf>
    <xf numFmtId="0" fontId="21" fillId="0" borderId="17" xfId="54" applyFont="1" applyBorder="1">
      <alignment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1" fillId="0" borderId="21" xfId="54" applyFont="1" applyBorder="1">
      <alignment/>
      <protection/>
    </xf>
    <xf numFmtId="0" fontId="21" fillId="0" borderId="15" xfId="54" applyFont="1" applyBorder="1">
      <alignment/>
      <protection/>
    </xf>
    <xf numFmtId="0" fontId="21" fillId="0" borderId="23" xfId="54" applyFont="1" applyFill="1" applyBorder="1">
      <alignment/>
      <protection/>
    </xf>
    <xf numFmtId="4" fontId="10" fillId="0" borderId="21" xfId="54" applyNumberFormat="1" applyFont="1" applyFill="1" applyBorder="1" applyAlignment="1">
      <alignment horizontal="right"/>
      <protection/>
    </xf>
    <xf numFmtId="0" fontId="9" fillId="0" borderId="15" xfId="54" applyFill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1" fillId="0" borderId="19" xfId="54" applyFont="1" applyBorder="1">
      <alignment/>
      <protection/>
    </xf>
    <xf numFmtId="0" fontId="21" fillId="0" borderId="26" xfId="54" applyFont="1" applyBorder="1">
      <alignment/>
      <protection/>
    </xf>
    <xf numFmtId="0" fontId="21" fillId="0" borderId="25" xfId="54" applyFont="1" applyFill="1" applyBorder="1">
      <alignment/>
      <protection/>
    </xf>
    <xf numFmtId="0" fontId="21" fillId="0" borderId="22" xfId="54" applyFont="1" applyBorder="1">
      <alignment/>
      <protection/>
    </xf>
    <xf numFmtId="0" fontId="21" fillId="0" borderId="21" xfId="54" applyFont="1" applyFill="1" applyBorder="1" applyAlignment="1">
      <alignment horizontal="left" vertical="center"/>
      <protection/>
    </xf>
    <xf numFmtId="0" fontId="21" fillId="0" borderId="0" xfId="54" applyFont="1" applyBorder="1">
      <alignment/>
      <protection/>
    </xf>
    <xf numFmtId="0" fontId="21" fillId="0" borderId="25" xfId="54" applyFont="1" applyFill="1" applyBorder="1" applyAlignment="1">
      <alignment horizontal="right"/>
      <protection/>
    </xf>
    <xf numFmtId="0" fontId="23" fillId="0" borderId="25" xfId="54" applyFont="1" applyFill="1" applyBorder="1" applyAlignment="1">
      <alignment horizontal="right"/>
      <protection/>
    </xf>
    <xf numFmtId="0" fontId="21" fillId="0" borderId="25" xfId="54" applyFont="1" applyFill="1" applyBorder="1" applyAlignment="1">
      <alignment horizontal="center"/>
      <protection/>
    </xf>
    <xf numFmtId="0" fontId="21" fillId="0" borderId="15" xfId="54" applyFont="1" applyFill="1" applyBorder="1">
      <alignment/>
      <protection/>
    </xf>
    <xf numFmtId="0" fontId="21" fillId="0" borderId="15" xfId="54" applyFont="1" applyFill="1" applyBorder="1" applyAlignment="1">
      <alignment horizontal="center"/>
      <protection/>
    </xf>
    <xf numFmtId="0" fontId="23" fillId="0" borderId="15" xfId="54" applyFont="1" applyFill="1" applyBorder="1" applyAlignment="1">
      <alignment horizontal="center"/>
      <protection/>
    </xf>
    <xf numFmtId="0" fontId="23" fillId="0" borderId="17" xfId="54" applyFont="1" applyFill="1" applyBorder="1" applyAlignment="1">
      <alignment horizontal="center"/>
      <protection/>
    </xf>
    <xf numFmtId="4" fontId="10" fillId="0" borderId="25" xfId="54" applyNumberFormat="1" applyFont="1" applyFill="1" applyBorder="1">
      <alignment/>
      <protection/>
    </xf>
    <xf numFmtId="4" fontId="21" fillId="0" borderId="25" xfId="54" applyNumberFormat="1" applyFont="1" applyFill="1" applyBorder="1">
      <alignment/>
      <protection/>
    </xf>
    <xf numFmtId="4" fontId="21" fillId="0" borderId="17" xfId="54" applyNumberFormat="1" applyFont="1" applyFill="1" applyBorder="1">
      <alignment/>
      <protection/>
    </xf>
    <xf numFmtId="0" fontId="21" fillId="0" borderId="17" xfId="54" applyFont="1" applyFill="1" applyBorder="1" applyAlignment="1">
      <alignment horizontal="center"/>
      <protection/>
    </xf>
    <xf numFmtId="0" fontId="21" fillId="0" borderId="23" xfId="54" applyFont="1" applyBorder="1">
      <alignment/>
      <protection/>
    </xf>
    <xf numFmtId="4" fontId="21" fillId="0" borderId="15" xfId="54" applyNumberFormat="1" applyFont="1" applyFill="1" applyBorder="1">
      <alignment/>
      <protection/>
    </xf>
    <xf numFmtId="0" fontId="21" fillId="0" borderId="19" xfId="54" applyFont="1" applyFill="1" applyBorder="1" applyAlignment="1">
      <alignment horizontal="center"/>
      <protection/>
    </xf>
    <xf numFmtId="0" fontId="21" fillId="0" borderId="20" xfId="54" applyFont="1" applyFill="1" applyBorder="1">
      <alignment/>
      <protection/>
    </xf>
    <xf numFmtId="4" fontId="10" fillId="0" borderId="20" xfId="54" applyNumberFormat="1" applyFont="1" applyFill="1" applyBorder="1">
      <alignment/>
      <protection/>
    </xf>
    <xf numFmtId="4" fontId="10" fillId="0" borderId="20" xfId="54" applyNumberFormat="1" applyFont="1" applyFill="1" applyBorder="1" applyAlignment="1">
      <alignment horizontal="right"/>
      <protection/>
    </xf>
    <xf numFmtId="4" fontId="10" fillId="0" borderId="19" xfId="54" applyNumberFormat="1" applyFont="1" applyFill="1" applyBorder="1">
      <alignment/>
      <protection/>
    </xf>
    <xf numFmtId="0" fontId="21" fillId="0" borderId="25" xfId="54" applyFont="1" applyFill="1" applyBorder="1" applyAlignment="1" quotePrefix="1">
      <alignment vertical="top" wrapText="1"/>
      <protection/>
    </xf>
    <xf numFmtId="4" fontId="21" fillId="0" borderId="25" xfId="54" applyNumberFormat="1" applyFont="1" applyFill="1" applyBorder="1" applyAlignment="1">
      <alignment vertical="top"/>
      <protection/>
    </xf>
    <xf numFmtId="0" fontId="21" fillId="0" borderId="25" xfId="54" applyFont="1" applyFill="1" applyBorder="1" applyAlignment="1">
      <alignment vertical="top" wrapText="1"/>
      <protection/>
    </xf>
    <xf numFmtId="0" fontId="21" fillId="0" borderId="25" xfId="54" applyFont="1" applyFill="1" applyBorder="1" applyAlignment="1">
      <alignment horizontal="left"/>
      <protection/>
    </xf>
    <xf numFmtId="4" fontId="21" fillId="0" borderId="17" xfId="54" applyNumberFormat="1" applyFont="1" applyFill="1" applyBorder="1" applyAlignment="1">
      <alignment vertical="top"/>
      <protection/>
    </xf>
    <xf numFmtId="0" fontId="21" fillId="0" borderId="21" xfId="54" applyFont="1" applyFill="1" applyBorder="1" applyAlignment="1">
      <alignment horizontal="left"/>
      <protection/>
    </xf>
    <xf numFmtId="4" fontId="21" fillId="0" borderId="21" xfId="54" applyNumberFormat="1" applyFont="1" applyFill="1" applyBorder="1">
      <alignment/>
      <protection/>
    </xf>
    <xf numFmtId="0" fontId="21" fillId="0" borderId="21" xfId="54" applyFont="1" applyFill="1" applyBorder="1">
      <alignment/>
      <protection/>
    </xf>
    <xf numFmtId="0" fontId="23" fillId="0" borderId="19" xfId="54" applyFont="1" applyFill="1" applyBorder="1" applyAlignment="1">
      <alignment horizontal="center"/>
      <protection/>
    </xf>
    <xf numFmtId="4" fontId="10" fillId="0" borderId="21" xfId="54" applyNumberFormat="1" applyFont="1" applyFill="1" applyBorder="1">
      <alignment/>
      <protection/>
    </xf>
    <xf numFmtId="0" fontId="21" fillId="0" borderId="25" xfId="54" applyFont="1" applyFill="1" applyBorder="1" quotePrefix="1">
      <alignment/>
      <protection/>
    </xf>
    <xf numFmtId="4" fontId="20" fillId="0" borderId="25" xfId="54" applyNumberFormat="1" applyFont="1" applyFill="1" applyBorder="1">
      <alignment/>
      <protection/>
    </xf>
    <xf numFmtId="0" fontId="21" fillId="0" borderId="21" xfId="54" applyFont="1" applyFill="1" applyBorder="1" quotePrefix="1">
      <alignment/>
      <protection/>
    </xf>
    <xf numFmtId="0" fontId="21" fillId="0" borderId="17" xfId="54" applyFont="1" applyFill="1" applyBorder="1">
      <alignment/>
      <protection/>
    </xf>
    <xf numFmtId="4" fontId="10" fillId="0" borderId="0" xfId="54" applyNumberFormat="1" applyFont="1" applyFill="1" applyBorder="1">
      <alignment/>
      <protection/>
    </xf>
    <xf numFmtId="4" fontId="10" fillId="0" borderId="17" xfId="54" applyNumberFormat="1" applyFont="1" applyFill="1" applyBorder="1">
      <alignment/>
      <protection/>
    </xf>
    <xf numFmtId="4" fontId="21" fillId="0" borderId="0" xfId="54" applyNumberFormat="1" applyFont="1" applyFill="1" applyBorder="1">
      <alignment/>
      <protection/>
    </xf>
    <xf numFmtId="4" fontId="21" fillId="0" borderId="23" xfId="54" applyNumberFormat="1" applyFont="1" applyFill="1" applyBorder="1">
      <alignment/>
      <protection/>
    </xf>
    <xf numFmtId="4" fontId="21" fillId="0" borderId="0" xfId="54" applyNumberFormat="1" applyFont="1" applyBorder="1">
      <alignment/>
      <protection/>
    </xf>
    <xf numFmtId="0" fontId="8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 quotePrefix="1">
      <alignment/>
    </xf>
    <xf numFmtId="4" fontId="8" fillId="0" borderId="15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8" fillId="0" borderId="19" xfId="0" applyFont="1" applyFill="1" applyBorder="1" applyAlignment="1" quotePrefix="1">
      <alignment/>
    </xf>
    <xf numFmtId="4" fontId="8" fillId="0" borderId="17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4" fontId="8" fillId="0" borderId="17" xfId="0" applyNumberFormat="1" applyFont="1" applyFill="1" applyBorder="1" applyAlignment="1" applyProtection="1">
      <alignment/>
      <protection locked="0"/>
    </xf>
    <xf numFmtId="0" fontId="5" fillId="0" borderId="25" xfId="0" applyFont="1" applyFill="1" applyBorder="1" applyAlignment="1">
      <alignment horizontal="center"/>
    </xf>
    <xf numFmtId="4" fontId="5" fillId="0" borderId="17" xfId="0" applyNumberFormat="1" applyFont="1" applyFill="1" applyBorder="1" applyAlignment="1" applyProtection="1">
      <alignment/>
      <protection locked="0"/>
    </xf>
    <xf numFmtId="0" fontId="8" fillId="0" borderId="25" xfId="0" applyFont="1" applyFill="1" applyBorder="1" applyAlignment="1" quotePrefix="1">
      <alignment horizontal="center"/>
    </xf>
    <xf numFmtId="0" fontId="5" fillId="0" borderId="25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 quotePrefix="1">
      <alignment/>
    </xf>
    <xf numFmtId="4" fontId="8" fillId="0" borderId="15" xfId="0" applyNumberFormat="1" applyFont="1" applyFill="1" applyBorder="1" applyAlignment="1" applyProtection="1">
      <alignment/>
      <protection locked="0"/>
    </xf>
    <xf numFmtId="0" fontId="8" fillId="0" borderId="25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5" xfId="0" applyFont="1" applyFill="1" applyBorder="1" applyAlignment="1">
      <alignment vertical="top"/>
    </xf>
    <xf numFmtId="0" fontId="8" fillId="0" borderId="25" xfId="0" applyFont="1" applyFill="1" applyBorder="1" applyAlignment="1" quotePrefix="1">
      <alignment horizontal="center" vertical="top"/>
    </xf>
    <xf numFmtId="4" fontId="5" fillId="0" borderId="17" xfId="0" applyNumberFormat="1" applyFont="1" applyFill="1" applyBorder="1" applyAlignment="1">
      <alignment vertical="top"/>
    </xf>
    <xf numFmtId="0" fontId="8" fillId="0" borderId="21" xfId="0" applyFont="1" applyFill="1" applyBorder="1" applyAlignment="1" quotePrefix="1">
      <alignment horizontal="center"/>
    </xf>
    <xf numFmtId="0" fontId="8" fillId="0" borderId="20" xfId="0" applyFont="1" applyFill="1" applyBorder="1" applyAlignment="1" quotePrefix="1">
      <alignment/>
    </xf>
    <xf numFmtId="0" fontId="8" fillId="0" borderId="25" xfId="0" applyFont="1" applyFill="1" applyBorder="1" applyAlignment="1" quotePrefix="1">
      <alignment horizontal="right"/>
    </xf>
    <xf numFmtId="0" fontId="5" fillId="0" borderId="25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" fontId="5" fillId="18" borderId="19" xfId="0" applyNumberFormat="1" applyFont="1" applyFill="1" applyBorder="1" applyAlignment="1">
      <alignment/>
    </xf>
    <xf numFmtId="0" fontId="5" fillId="18" borderId="17" xfId="0" applyFont="1" applyFill="1" applyBorder="1" applyAlignment="1">
      <alignment/>
    </xf>
    <xf numFmtId="0" fontId="8" fillId="18" borderId="17" xfId="0" applyFont="1" applyFill="1" applyBorder="1" applyAlignment="1">
      <alignment/>
    </xf>
    <xf numFmtId="4" fontId="5" fillId="18" borderId="17" xfId="0" applyNumberFormat="1" applyFont="1" applyFill="1" applyBorder="1" applyAlignment="1">
      <alignment/>
    </xf>
    <xf numFmtId="0" fontId="5" fillId="18" borderId="25" xfId="0" applyFont="1" applyFill="1" applyBorder="1" applyAlignment="1">
      <alignment/>
    </xf>
    <xf numFmtId="0" fontId="8" fillId="18" borderId="25" xfId="0" applyFont="1" applyFill="1" applyBorder="1" applyAlignment="1">
      <alignment/>
    </xf>
    <xf numFmtId="0" fontId="8" fillId="18" borderId="25" xfId="0" applyFont="1" applyFill="1" applyBorder="1" applyAlignment="1">
      <alignment/>
    </xf>
    <xf numFmtId="4" fontId="5" fillId="18" borderId="15" xfId="0" applyNumberFormat="1" applyFont="1" applyFill="1" applyBorder="1" applyAlignment="1">
      <alignment/>
    </xf>
    <xf numFmtId="0" fontId="5" fillId="18" borderId="17" xfId="0" applyFont="1" applyFill="1" applyBorder="1" applyAlignment="1">
      <alignment/>
    </xf>
    <xf numFmtId="0" fontId="5" fillId="18" borderId="25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" fontId="5" fillId="18" borderId="10" xfId="0" applyNumberFormat="1" applyFont="1" applyFill="1" applyBorder="1" applyAlignment="1">
      <alignment/>
    </xf>
    <xf numFmtId="0" fontId="12" fillId="0" borderId="0" xfId="54" applyFont="1" applyAlignment="1">
      <alignment/>
      <protection/>
    </xf>
    <xf numFmtId="0" fontId="15" fillId="18" borderId="11" xfId="0" applyFont="1" applyFill="1" applyBorder="1" applyAlignment="1" quotePrefix="1">
      <alignment horizontal="center" vertical="top" wrapText="1"/>
    </xf>
    <xf numFmtId="0" fontId="15" fillId="18" borderId="11" xfId="0" applyFont="1" applyFill="1" applyBorder="1" applyAlignment="1" quotePrefix="1">
      <alignment vertical="top" wrapText="1"/>
    </xf>
    <xf numFmtId="0" fontId="15" fillId="18" borderId="11" xfId="0" applyFont="1" applyFill="1" applyBorder="1" applyAlignment="1">
      <alignment vertical="top" wrapText="1"/>
    </xf>
    <xf numFmtId="0" fontId="15" fillId="18" borderId="12" xfId="0" applyFont="1" applyFill="1" applyBorder="1" applyAlignment="1">
      <alignment horizontal="center" vertical="top" wrapText="1"/>
    </xf>
    <xf numFmtId="0" fontId="12" fillId="18" borderId="12" xfId="0" applyFont="1" applyFill="1" applyBorder="1" applyAlignment="1">
      <alignment horizontal="center" vertical="top" wrapText="1"/>
    </xf>
    <xf numFmtId="0" fontId="15" fillId="18" borderId="12" xfId="0" applyFont="1" applyFill="1" applyBorder="1" applyAlignment="1">
      <alignment vertical="top" wrapText="1"/>
    </xf>
    <xf numFmtId="0" fontId="26" fillId="0" borderId="19" xfId="54" applyFont="1" applyBorder="1" applyAlignment="1">
      <alignment horizontal="right"/>
      <protection/>
    </xf>
    <xf numFmtId="0" fontId="26" fillId="0" borderId="19" xfId="54" applyFont="1" applyBorder="1">
      <alignment/>
      <protection/>
    </xf>
    <xf numFmtId="4" fontId="26" fillId="0" borderId="10" xfId="54" applyNumberFormat="1" applyFont="1" applyBorder="1">
      <alignment/>
      <protection/>
    </xf>
    <xf numFmtId="0" fontId="26" fillId="0" borderId="10" xfId="54" applyFont="1" applyBorder="1">
      <alignment/>
      <protection/>
    </xf>
    <xf numFmtId="0" fontId="26" fillId="0" borderId="0" xfId="54" applyFont="1">
      <alignment/>
      <protection/>
    </xf>
    <xf numFmtId="0" fontId="22" fillId="18" borderId="27" xfId="54" applyFont="1" applyFill="1" applyBorder="1" applyAlignment="1">
      <alignment horizontal="center"/>
      <protection/>
    </xf>
    <xf numFmtId="0" fontId="22" fillId="18" borderId="24" xfId="54" applyFont="1" applyFill="1" applyBorder="1" applyAlignment="1">
      <alignment horizontal="left" vertical="center"/>
      <protection/>
    </xf>
    <xf numFmtId="4" fontId="22" fillId="18" borderId="24" xfId="54" applyNumberFormat="1" applyFont="1" applyFill="1" applyBorder="1" applyAlignment="1">
      <alignment horizontal="right"/>
      <protection/>
    </xf>
    <xf numFmtId="0" fontId="23" fillId="18" borderId="10" xfId="54" applyFont="1" applyFill="1" applyBorder="1" applyAlignment="1">
      <alignment horizontal="center" vertical="center"/>
      <protection/>
    </xf>
    <xf numFmtId="0" fontId="22" fillId="18" borderId="10" xfId="54" applyFont="1" applyFill="1" applyBorder="1" applyAlignment="1">
      <alignment horizontal="center"/>
      <protection/>
    </xf>
    <xf numFmtId="0" fontId="22" fillId="18" borderId="24" xfId="54" applyFont="1" applyFill="1" applyBorder="1" applyAlignment="1">
      <alignment horizontal="center"/>
      <protection/>
    </xf>
    <xf numFmtId="0" fontId="22" fillId="18" borderId="27" xfId="54" applyFont="1" applyFill="1" applyBorder="1">
      <alignment/>
      <protection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5" fillId="18" borderId="15" xfId="0" applyFont="1" applyFill="1" applyBorder="1" applyAlignment="1">
      <alignment/>
    </xf>
    <xf numFmtId="0" fontId="5" fillId="18" borderId="15" xfId="0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/>
    </xf>
    <xf numFmtId="0" fontId="0" fillId="0" borderId="14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0" xfId="53" applyFont="1" applyAlignment="1">
      <alignment/>
      <protection/>
    </xf>
    <xf numFmtId="0" fontId="21" fillId="0" borderId="0" xfId="53" applyFont="1" applyAlignment="1">
      <alignment horizontal="centerContinuous"/>
      <protection/>
    </xf>
    <xf numFmtId="0" fontId="22" fillId="0" borderId="0" xfId="53" applyFont="1" applyBorder="1" applyAlignment="1">
      <alignment horizontal="left"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>
      <alignment/>
      <protection/>
    </xf>
    <xf numFmtId="0" fontId="15" fillId="0" borderId="0" xfId="53" applyFont="1" applyAlignment="1">
      <alignment horizontal="centerContinuous"/>
      <protection/>
    </xf>
    <xf numFmtId="0" fontId="15" fillId="0" borderId="0" xfId="53" applyFont="1" applyAlignment="1">
      <alignment horizontal="center"/>
      <protection/>
    </xf>
    <xf numFmtId="0" fontId="21" fillId="0" borderId="0" xfId="53" applyFont="1" applyBorder="1">
      <alignment/>
      <protection/>
    </xf>
    <xf numFmtId="0" fontId="16" fillId="0" borderId="17" xfId="53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16" fillId="0" borderId="15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4" fontId="12" fillId="0" borderId="10" xfId="53" applyNumberFormat="1" applyFont="1" applyBorder="1">
      <alignment/>
      <protection/>
    </xf>
    <xf numFmtId="0" fontId="12" fillId="0" borderId="19" xfId="53" applyFont="1" applyBorder="1" applyAlignment="1">
      <alignment vertical="center"/>
      <protection/>
    </xf>
    <xf numFmtId="0" fontId="12" fillId="0" borderId="20" xfId="53" applyFont="1" applyBorder="1" applyAlignment="1">
      <alignment wrapText="1"/>
      <protection/>
    </xf>
    <xf numFmtId="4" fontId="12" fillId="0" borderId="15" xfId="53" applyNumberFormat="1" applyFont="1" applyBorder="1" applyAlignment="1">
      <alignment vertical="center"/>
      <protection/>
    </xf>
    <xf numFmtId="0" fontId="12" fillId="0" borderId="10" xfId="53" applyFont="1" applyBorder="1" applyAlignment="1">
      <alignment vertical="center"/>
      <protection/>
    </xf>
    <xf numFmtId="0" fontId="12" fillId="0" borderId="19" xfId="53" applyFont="1" applyBorder="1" applyAlignment="1">
      <alignment vertical="top" wrapText="1"/>
      <protection/>
    </xf>
    <xf numFmtId="4" fontId="12" fillId="0" borderId="25" xfId="53" applyNumberFormat="1" applyFont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21" fillId="0" borderId="23" xfId="54" applyFont="1" applyBorder="1" applyAlignment="1">
      <alignment horizontal="right"/>
      <protection/>
    </xf>
    <xf numFmtId="4" fontId="29" fillId="0" borderId="10" xfId="54" applyNumberFormat="1" applyFont="1" applyBorder="1">
      <alignment/>
      <protection/>
    </xf>
    <xf numFmtId="4" fontId="26" fillId="0" borderId="24" xfId="54" applyNumberFormat="1" applyFont="1" applyBorder="1">
      <alignment/>
      <protection/>
    </xf>
    <xf numFmtId="4" fontId="0" fillId="0" borderId="16" xfId="0" applyNumberForma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18" borderId="10" xfId="0" applyFont="1" applyFill="1" applyBorder="1" applyAlignment="1" quotePrefix="1">
      <alignment/>
    </xf>
    <xf numFmtId="0" fontId="8" fillId="18" borderId="10" xfId="0" applyFont="1" applyFill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8" fillId="0" borderId="20" xfId="0" applyFont="1" applyFill="1" applyBorder="1" applyAlignment="1" quotePrefix="1">
      <alignment horizontal="center"/>
    </xf>
    <xf numFmtId="4" fontId="8" fillId="0" borderId="22" xfId="0" applyNumberFormat="1" applyFont="1" applyFill="1" applyBorder="1" applyAlignment="1" applyProtection="1">
      <alignment/>
      <protection locked="0"/>
    </xf>
    <xf numFmtId="4" fontId="8" fillId="0" borderId="21" xfId="0" applyNumberFormat="1" applyFont="1" applyFill="1" applyBorder="1" applyAlignment="1" applyProtection="1">
      <alignment/>
      <protection locked="0"/>
    </xf>
    <xf numFmtId="4" fontId="8" fillId="0" borderId="25" xfId="0" applyNumberFormat="1" applyFont="1" applyFill="1" applyBorder="1" applyAlignment="1" applyProtection="1">
      <alignment/>
      <protection locked="0"/>
    </xf>
    <xf numFmtId="4" fontId="8" fillId="0" borderId="26" xfId="0" applyNumberFormat="1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 wrapText="1"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 vertical="top"/>
    </xf>
    <xf numFmtId="4" fontId="8" fillId="0" borderId="2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0" fontId="26" fillId="0" borderId="15" xfId="54" applyFont="1" applyBorder="1">
      <alignment/>
      <protection/>
    </xf>
    <xf numFmtId="4" fontId="26" fillId="0" borderId="21" xfId="54" applyNumberFormat="1" applyFont="1" applyBorder="1">
      <alignment/>
      <protection/>
    </xf>
    <xf numFmtId="4" fontId="26" fillId="0" borderId="15" xfId="54" applyNumberFormat="1" applyFont="1" applyBorder="1">
      <alignment/>
      <protection/>
    </xf>
    <xf numFmtId="4" fontId="10" fillId="0" borderId="25" xfId="54" applyNumberFormat="1" applyFont="1" applyFill="1" applyBorder="1" applyAlignment="1">
      <alignment vertical="top"/>
      <protection/>
    </xf>
    <xf numFmtId="4" fontId="10" fillId="0" borderId="17" xfId="54" applyNumberFormat="1" applyFont="1" applyFill="1" applyBorder="1" applyAlignment="1">
      <alignment vertical="top"/>
      <protection/>
    </xf>
    <xf numFmtId="4" fontId="23" fillId="0" borderId="25" xfId="54" applyNumberFormat="1" applyFont="1" applyFill="1" applyBorder="1" applyAlignment="1">
      <alignment horizontal="center"/>
      <protection/>
    </xf>
    <xf numFmtId="4" fontId="22" fillId="0" borderId="25" xfId="54" applyNumberFormat="1" applyFont="1" applyFill="1" applyBorder="1" applyAlignment="1">
      <alignment horizontal="right"/>
      <protection/>
    </xf>
    <xf numFmtId="4" fontId="22" fillId="0" borderId="21" xfId="54" applyNumberFormat="1" applyFont="1" applyFill="1" applyBorder="1" applyAlignment="1">
      <alignment horizontal="right"/>
      <protection/>
    </xf>
    <xf numFmtId="4" fontId="30" fillId="0" borderId="17" xfId="54" applyNumberFormat="1" applyFont="1" applyFill="1" applyBorder="1" applyAlignment="1">
      <alignment horizontal="right" vertical="center" wrapText="1"/>
      <protection/>
    </xf>
    <xf numFmtId="4" fontId="30" fillId="0" borderId="15" xfId="54" applyNumberFormat="1" applyFont="1" applyFill="1" applyBorder="1" applyAlignment="1">
      <alignment horizontal="right" vertical="center" wrapText="1"/>
      <protection/>
    </xf>
    <xf numFmtId="4" fontId="10" fillId="18" borderId="24" xfId="54" applyNumberFormat="1" applyFont="1" applyFill="1" applyBorder="1" applyAlignment="1">
      <alignment horizontal="right"/>
      <protection/>
    </xf>
    <xf numFmtId="4" fontId="30" fillId="18" borderId="10" xfId="54" applyNumberFormat="1" applyFont="1" applyFill="1" applyBorder="1" applyAlignment="1">
      <alignment horizontal="right" vertical="center" wrapText="1"/>
      <protection/>
    </xf>
    <xf numFmtId="0" fontId="14" fillId="0" borderId="16" xfId="0" applyFont="1" applyBorder="1" applyAlignment="1" quotePrefix="1">
      <alignment horizontal="left" vertical="center" wrapText="1"/>
    </xf>
    <xf numFmtId="0" fontId="15" fillId="0" borderId="0" xfId="54" applyFont="1" applyBorder="1" applyAlignment="1">
      <alignment/>
      <protection/>
    </xf>
    <xf numFmtId="0" fontId="21" fillId="0" borderId="0" xfId="54" applyFont="1" applyBorder="1" applyAlignment="1">
      <alignment horizontal="right"/>
      <protection/>
    </xf>
    <xf numFmtId="0" fontId="23" fillId="0" borderId="21" xfId="54" applyFont="1" applyFill="1" applyBorder="1" applyAlignment="1">
      <alignment horizontal="center"/>
      <protection/>
    </xf>
    <xf numFmtId="10" fontId="12" fillId="0" borderId="10" xfId="53" applyNumberFormat="1" applyFont="1" applyBorder="1">
      <alignment/>
      <protection/>
    </xf>
    <xf numFmtId="10" fontId="12" fillId="0" borderId="19" xfId="53" applyNumberFormat="1" applyFont="1" applyBorder="1" applyAlignment="1">
      <alignment horizontal="right" vertical="center"/>
      <protection/>
    </xf>
    <xf numFmtId="10" fontId="12" fillId="0" borderId="10" xfId="53" applyNumberFormat="1" applyFont="1" applyBorder="1" applyAlignment="1">
      <alignment horizontal="right" vertical="center"/>
      <protection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2" fillId="6" borderId="29" xfId="52" applyFont="1" applyFill="1" applyBorder="1" applyAlignment="1">
      <alignment horizontal="center" vertical="center" wrapText="1"/>
      <protection/>
    </xf>
    <xf numFmtId="0" fontId="48" fillId="0" borderId="0" xfId="52" applyFont="1" applyAlignment="1">
      <alignment vertical="center"/>
      <protection/>
    </xf>
    <xf numFmtId="0" fontId="48" fillId="0" borderId="0" xfId="52" applyFont="1" applyAlignment="1">
      <alignment horizontal="center" vertical="center"/>
      <protection/>
    </xf>
    <xf numFmtId="0" fontId="48" fillId="0" borderId="0" xfId="52" applyFont="1" applyAlignment="1">
      <alignment horizontal="center" vertical="center" textRotation="90"/>
      <protection/>
    </xf>
    <xf numFmtId="0" fontId="48" fillId="0" borderId="0" xfId="52" applyFont="1" applyAlignment="1">
      <alignment vertical="center" wrapText="1"/>
      <protection/>
    </xf>
    <xf numFmtId="3" fontId="48" fillId="0" borderId="0" xfId="52" applyNumberFormat="1" applyFont="1" applyAlignment="1">
      <alignment vertical="center"/>
      <protection/>
    </xf>
    <xf numFmtId="0" fontId="49" fillId="0" borderId="30" xfId="52" applyFont="1" applyBorder="1" applyAlignment="1">
      <alignment horizontal="center" vertical="center" wrapText="1"/>
      <protection/>
    </xf>
    <xf numFmtId="0" fontId="49" fillId="0" borderId="30" xfId="52" applyFont="1" applyBorder="1" applyAlignment="1">
      <alignment horizontal="center" vertical="center" textRotation="90" wrapText="1"/>
      <protection/>
    </xf>
    <xf numFmtId="3" fontId="49" fillId="0" borderId="30" xfId="52" applyNumberFormat="1" applyFont="1" applyBorder="1" applyAlignment="1">
      <alignment horizontal="center" vertical="center" wrapText="1"/>
      <protection/>
    </xf>
    <xf numFmtId="3" fontId="50" fillId="0" borderId="0" xfId="52" applyNumberFormat="1" applyFont="1" applyAlignment="1">
      <alignment horizontal="center" vertical="center" wrapText="1"/>
      <protection/>
    </xf>
    <xf numFmtId="3" fontId="51" fillId="0" borderId="0" xfId="52" applyNumberFormat="1" applyFont="1" applyAlignment="1">
      <alignment horizontal="right"/>
      <protection/>
    </xf>
    <xf numFmtId="0" fontId="53" fillId="0" borderId="29" xfId="52" applyFont="1" applyBorder="1" applyAlignment="1">
      <alignment horizontal="center" vertical="center"/>
      <protection/>
    </xf>
    <xf numFmtId="0" fontId="53" fillId="0" borderId="29" xfId="52" applyFont="1" applyBorder="1" applyAlignment="1">
      <alignment horizontal="center" vertical="center" wrapText="1"/>
      <protection/>
    </xf>
    <xf numFmtId="3" fontId="53" fillId="0" borderId="29" xfId="52" applyNumberFormat="1" applyFont="1" applyBorder="1" applyAlignment="1">
      <alignment horizontal="center" vertical="center"/>
      <protection/>
    </xf>
    <xf numFmtId="0" fontId="53" fillId="0" borderId="0" xfId="52" applyFont="1" applyAlignment="1">
      <alignment vertical="center"/>
      <protection/>
    </xf>
    <xf numFmtId="3" fontId="48" fillId="0" borderId="29" xfId="52" applyNumberFormat="1" applyFont="1" applyBorder="1" applyAlignment="1">
      <alignment vertical="center"/>
      <protection/>
    </xf>
    <xf numFmtId="0" fontId="54" fillId="6" borderId="31" xfId="52" applyFont="1" applyFill="1" applyBorder="1">
      <alignment/>
      <protection/>
    </xf>
    <xf numFmtId="3" fontId="48" fillId="0" borderId="31" xfId="52" applyNumberFormat="1" applyFont="1" applyBorder="1" applyAlignment="1">
      <alignment vertical="center"/>
      <protection/>
    </xf>
    <xf numFmtId="0" fontId="55" fillId="6" borderId="32" xfId="52" applyFont="1" applyFill="1" applyBorder="1">
      <alignment/>
      <protection/>
    </xf>
    <xf numFmtId="3" fontId="48" fillId="0" borderId="32" xfId="52" applyNumberFormat="1" applyFont="1" applyBorder="1" applyAlignment="1">
      <alignment vertical="center"/>
      <protection/>
    </xf>
    <xf numFmtId="0" fontId="55" fillId="6" borderId="32" xfId="52" applyFont="1" applyFill="1" applyBorder="1" applyAlignment="1">
      <alignment wrapText="1"/>
      <protection/>
    </xf>
    <xf numFmtId="0" fontId="55" fillId="6" borderId="33" xfId="52" applyFont="1" applyFill="1" applyBorder="1">
      <alignment/>
      <protection/>
    </xf>
    <xf numFmtId="3" fontId="48" fillId="0" borderId="33" xfId="52" applyNumberFormat="1" applyFont="1" applyBorder="1" applyAlignment="1">
      <alignment vertical="center"/>
      <protection/>
    </xf>
    <xf numFmtId="3" fontId="48" fillId="0" borderId="34" xfId="52" applyNumberFormat="1" applyFont="1" applyBorder="1" applyAlignment="1">
      <alignment vertical="center"/>
      <protection/>
    </xf>
    <xf numFmtId="0" fontId="54" fillId="6" borderId="35" xfId="52" applyFont="1" applyFill="1" applyBorder="1">
      <alignment/>
      <protection/>
    </xf>
    <xf numFmtId="3" fontId="48" fillId="0" borderId="35" xfId="52" applyNumberFormat="1" applyFont="1" applyBorder="1" applyAlignment="1">
      <alignment vertical="center"/>
      <protection/>
    </xf>
    <xf numFmtId="0" fontId="55" fillId="6" borderId="36" xfId="52" applyFont="1" applyFill="1" applyBorder="1">
      <alignment/>
      <protection/>
    </xf>
    <xf numFmtId="3" fontId="48" fillId="0" borderId="36" xfId="52" applyNumberFormat="1" applyFont="1" applyBorder="1" applyAlignment="1">
      <alignment vertical="center"/>
      <protection/>
    </xf>
    <xf numFmtId="3" fontId="48" fillId="0" borderId="31" xfId="52" applyNumberFormat="1" applyFont="1" applyBorder="1">
      <alignment/>
      <protection/>
    </xf>
    <xf numFmtId="0" fontId="48" fillId="0" borderId="0" xfId="52" applyFont="1">
      <alignment/>
      <protection/>
    </xf>
    <xf numFmtId="0" fontId="51" fillId="0" borderId="0" xfId="52" applyFont="1" applyAlignment="1">
      <alignment horizontal="right"/>
      <protection/>
    </xf>
    <xf numFmtId="0" fontId="52" fillId="6" borderId="37" xfId="52" applyFont="1" applyFill="1" applyBorder="1" applyAlignment="1">
      <alignment horizontal="center" vertical="center" wrapText="1"/>
      <protection/>
    </xf>
    <xf numFmtId="3" fontId="55" fillId="0" borderId="31" xfId="52" applyNumberFormat="1" applyFont="1" applyBorder="1">
      <alignment/>
      <protection/>
    </xf>
    <xf numFmtId="3" fontId="48" fillId="0" borderId="0" xfId="52" applyNumberFormat="1" applyFont="1">
      <alignment/>
      <protection/>
    </xf>
    <xf numFmtId="3" fontId="55" fillId="0" borderId="32" xfId="52" applyNumberFormat="1" applyFont="1" applyBorder="1">
      <alignment/>
      <protection/>
    </xf>
    <xf numFmtId="3" fontId="55" fillId="0" borderId="33" xfId="52" applyNumberFormat="1" applyFont="1" applyBorder="1">
      <alignment/>
      <protection/>
    </xf>
    <xf numFmtId="3" fontId="55" fillId="0" borderId="36" xfId="52" applyNumberFormat="1" applyFont="1" applyBorder="1">
      <alignment/>
      <protection/>
    </xf>
    <xf numFmtId="3" fontId="55" fillId="0" borderId="35" xfId="52" applyNumberFormat="1" applyFont="1" applyBorder="1">
      <alignment/>
      <protection/>
    </xf>
    <xf numFmtId="0" fontId="48" fillId="0" borderId="38" xfId="52" applyFont="1" applyBorder="1">
      <alignment/>
      <protection/>
    </xf>
    <xf numFmtId="3" fontId="55" fillId="0" borderId="39" xfId="52" applyNumberFormat="1" applyFont="1" applyBorder="1">
      <alignment/>
      <protection/>
    </xf>
    <xf numFmtId="3" fontId="55" fillId="0" borderId="34" xfId="52" applyNumberFormat="1" applyFont="1" applyBorder="1">
      <alignment/>
      <protection/>
    </xf>
    <xf numFmtId="0" fontId="48" fillId="0" borderId="40" xfId="52" applyFont="1" applyBorder="1">
      <alignment/>
      <protection/>
    </xf>
    <xf numFmtId="0" fontId="48" fillId="0" borderId="32" xfId="52" applyFont="1" applyBorder="1">
      <alignment/>
      <protection/>
    </xf>
    <xf numFmtId="0" fontId="48" fillId="0" borderId="0" xfId="52" applyFont="1" applyBorder="1">
      <alignment/>
      <protection/>
    </xf>
    <xf numFmtId="3" fontId="55" fillId="0" borderId="41" xfId="52" applyNumberFormat="1" applyFont="1" applyBorder="1">
      <alignment/>
      <protection/>
    </xf>
    <xf numFmtId="3" fontId="48" fillId="0" borderId="42" xfId="52" applyNumberFormat="1" applyFont="1" applyBorder="1" applyAlignment="1">
      <alignment vertical="center"/>
      <protection/>
    </xf>
    <xf numFmtId="3" fontId="48" fillId="0" borderId="43" xfId="52" applyNumberFormat="1" applyFont="1" applyBorder="1" applyAlignment="1">
      <alignment vertical="center"/>
      <protection/>
    </xf>
    <xf numFmtId="0" fontId="54" fillId="6" borderId="32" xfId="52" applyFont="1" applyFill="1" applyBorder="1">
      <alignment/>
      <protection/>
    </xf>
    <xf numFmtId="0" fontId="48" fillId="0" borderId="0" xfId="52" applyNumberFormat="1" applyFont="1">
      <alignment/>
      <protection/>
    </xf>
    <xf numFmtId="0" fontId="4" fillId="18" borderId="10" xfId="0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vertical="center"/>
    </xf>
    <xf numFmtId="0" fontId="21" fillId="18" borderId="19" xfId="54" applyFont="1" applyFill="1" applyBorder="1">
      <alignment/>
      <protection/>
    </xf>
    <xf numFmtId="0" fontId="23" fillId="18" borderId="17" xfId="54" applyFont="1" applyFill="1" applyBorder="1" applyAlignment="1">
      <alignment horizontal="center" vertical="center"/>
      <protection/>
    </xf>
    <xf numFmtId="0" fontId="21" fillId="18" borderId="25" xfId="54" applyFont="1" applyFill="1" applyBorder="1" applyAlignment="1">
      <alignment horizontal="center"/>
      <protection/>
    </xf>
    <xf numFmtId="0" fontId="21" fillId="18" borderId="17" xfId="54" applyFont="1" applyFill="1" applyBorder="1">
      <alignment/>
      <protection/>
    </xf>
    <xf numFmtId="0" fontId="23" fillId="18" borderId="0" xfId="54" applyFont="1" applyFill="1" applyBorder="1" applyAlignment="1">
      <alignment horizontal="center"/>
      <protection/>
    </xf>
    <xf numFmtId="0" fontId="12" fillId="18" borderId="25" xfId="54" applyFont="1" applyFill="1" applyBorder="1" applyAlignment="1">
      <alignment horizontal="center"/>
      <protection/>
    </xf>
    <xf numFmtId="0" fontId="7" fillId="18" borderId="17" xfId="54" applyFont="1" applyFill="1" applyBorder="1" applyAlignment="1">
      <alignment horizontal="center" vertical="center" wrapText="1"/>
      <protection/>
    </xf>
    <xf numFmtId="0" fontId="23" fillId="18" borderId="25" xfId="54" applyFont="1" applyFill="1" applyBorder="1" applyAlignment="1">
      <alignment horizontal="center"/>
      <protection/>
    </xf>
    <xf numFmtId="0" fontId="23" fillId="18" borderId="15" xfId="54" applyFont="1" applyFill="1" applyBorder="1" applyAlignment="1">
      <alignment horizontal="center" vertical="center"/>
      <protection/>
    </xf>
    <xf numFmtId="0" fontId="9" fillId="18" borderId="15" xfId="54" applyFill="1" applyBorder="1" applyAlignment="1">
      <alignment horizontal="center" vertical="center" wrapText="1"/>
      <protection/>
    </xf>
    <xf numFmtId="0" fontId="21" fillId="18" borderId="10" xfId="54" applyFont="1" applyFill="1" applyBorder="1">
      <alignment/>
      <protection/>
    </xf>
    <xf numFmtId="4" fontId="22" fillId="18" borderId="21" xfId="54" applyNumberFormat="1" applyFont="1" applyFill="1" applyBorder="1" applyAlignment="1">
      <alignment horizontal="center"/>
      <protection/>
    </xf>
    <xf numFmtId="4" fontId="22" fillId="18" borderId="10" xfId="54" applyNumberFormat="1" applyFont="1" applyFill="1" applyBorder="1" applyAlignment="1">
      <alignment horizontal="right"/>
      <protection/>
    </xf>
    <xf numFmtId="0" fontId="4" fillId="18" borderId="27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vertical="center"/>
    </xf>
    <xf numFmtId="0" fontId="30" fillId="6" borderId="31" xfId="52" applyFont="1" applyFill="1" applyBorder="1">
      <alignment/>
      <protection/>
    </xf>
    <xf numFmtId="3" fontId="0" fillId="0" borderId="31" xfId="52" applyNumberFormat="1" applyFont="1" applyBorder="1" applyAlignment="1">
      <alignment vertical="center"/>
      <protection/>
    </xf>
    <xf numFmtId="0" fontId="9" fillId="6" borderId="32" xfId="52" applyFont="1" applyFill="1" applyBorder="1">
      <alignment/>
      <protection/>
    </xf>
    <xf numFmtId="3" fontId="0" fillId="0" borderId="32" xfId="52" applyNumberFormat="1" applyFont="1" applyBorder="1" applyAlignment="1">
      <alignment vertical="center"/>
      <protection/>
    </xf>
    <xf numFmtId="0" fontId="9" fillId="6" borderId="32" xfId="52" applyFont="1" applyFill="1" applyBorder="1" applyAlignment="1">
      <alignment wrapText="1"/>
      <protection/>
    </xf>
    <xf numFmtId="3" fontId="52" fillId="6" borderId="29" xfId="52" applyNumberFormat="1" applyFont="1" applyFill="1" applyBorder="1" applyAlignment="1">
      <alignment horizontal="center" vertical="center" wrapText="1"/>
      <protection/>
    </xf>
    <xf numFmtId="0" fontId="4" fillId="18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" fontId="24" fillId="18" borderId="15" xfId="54" applyNumberFormat="1" applyFont="1" applyFill="1" applyBorder="1">
      <alignment/>
      <protection/>
    </xf>
    <xf numFmtId="0" fontId="9" fillId="6" borderId="33" xfId="52" applyFont="1" applyFill="1" applyBorder="1">
      <alignment/>
      <protection/>
    </xf>
    <xf numFmtId="3" fontId="0" fillId="0" borderId="33" xfId="52" applyNumberFormat="1" applyFont="1" applyBorder="1" applyAlignment="1">
      <alignment vertical="center"/>
      <protection/>
    </xf>
    <xf numFmtId="0" fontId="15" fillId="18" borderId="15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18" borderId="10" xfId="53" applyFont="1" applyFill="1" applyBorder="1" applyAlignment="1">
      <alignment vertical="center"/>
      <protection/>
    </xf>
    <xf numFmtId="0" fontId="15" fillId="18" borderId="10" xfId="53" applyFont="1" applyFill="1" applyBorder="1" applyAlignment="1">
      <alignment horizontal="center" vertical="center"/>
      <protection/>
    </xf>
    <xf numFmtId="0" fontId="15" fillId="18" borderId="10" xfId="53" applyFont="1" applyFill="1" applyBorder="1" applyAlignment="1">
      <alignment horizontal="center" vertical="center" wrapText="1"/>
      <protection/>
    </xf>
    <xf numFmtId="0" fontId="8" fillId="18" borderId="21" xfId="0" applyFont="1" applyFill="1" applyBorder="1" applyAlignment="1">
      <alignment/>
    </xf>
    <xf numFmtId="0" fontId="8" fillId="18" borderId="23" xfId="0" applyFont="1" applyFill="1" applyBorder="1" applyAlignment="1">
      <alignment/>
    </xf>
    <xf numFmtId="0" fontId="5" fillId="18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25" fillId="18" borderId="19" xfId="54" applyFont="1" applyFill="1" applyBorder="1" applyAlignment="1">
      <alignment horizontal="center"/>
      <protection/>
    </xf>
    <xf numFmtId="0" fontId="25" fillId="18" borderId="15" xfId="54" applyFont="1" applyFill="1" applyBorder="1" applyAlignment="1">
      <alignment horizontal="center"/>
      <protection/>
    </xf>
    <xf numFmtId="49" fontId="25" fillId="18" borderId="15" xfId="54" applyNumberFormat="1" applyFont="1" applyFill="1" applyBorder="1" applyAlignment="1">
      <alignment horizontal="center"/>
      <protection/>
    </xf>
    <xf numFmtId="49" fontId="25" fillId="18" borderId="10" xfId="54" applyNumberFormat="1" applyFont="1" applyFill="1" applyBorder="1" applyAlignment="1">
      <alignment horizontal="center"/>
      <protection/>
    </xf>
    <xf numFmtId="0" fontId="25" fillId="18" borderId="10" xfId="54" applyFont="1" applyFill="1" applyBorder="1" applyAlignment="1">
      <alignment horizontal="center"/>
      <protection/>
    </xf>
    <xf numFmtId="0" fontId="28" fillId="18" borderId="15" xfId="54" applyFont="1" applyFill="1" applyBorder="1" applyAlignment="1">
      <alignment horizontal="center"/>
      <protection/>
    </xf>
    <xf numFmtId="4" fontId="25" fillId="18" borderId="15" xfId="54" applyNumberFormat="1" applyFont="1" applyFill="1" applyBorder="1">
      <alignment/>
      <protection/>
    </xf>
    <xf numFmtId="4" fontId="2" fillId="18" borderId="10" xfId="0" applyNumberFormat="1" applyFont="1" applyFill="1" applyBorder="1" applyAlignment="1">
      <alignment vertical="center"/>
    </xf>
    <xf numFmtId="4" fontId="2" fillId="18" borderId="10" xfId="0" applyNumberFormat="1" applyFont="1" applyFill="1" applyBorder="1" applyAlignment="1">
      <alignment vertical="center"/>
    </xf>
    <xf numFmtId="4" fontId="0" fillId="18" borderId="10" xfId="0" applyNumberForma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/>
      <protection/>
    </xf>
    <xf numFmtId="4" fontId="15" fillId="0" borderId="10" xfId="53" applyNumberFormat="1" applyFont="1" applyFill="1" applyBorder="1">
      <alignment/>
      <protection/>
    </xf>
    <xf numFmtId="10" fontId="15" fillId="0" borderId="15" xfId="53" applyNumberFormat="1" applyFont="1" applyFill="1" applyBorder="1">
      <alignment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54" fillId="6" borderId="39" xfId="52" applyFont="1" applyFill="1" applyBorder="1">
      <alignment/>
      <protection/>
    </xf>
    <xf numFmtId="3" fontId="48" fillId="18" borderId="39" xfId="52" applyNumberFormat="1" applyFont="1" applyFill="1" applyBorder="1" applyAlignment="1">
      <alignment vertical="center"/>
      <protection/>
    </xf>
    <xf numFmtId="3" fontId="48" fillId="18" borderId="32" xfId="52" applyNumberFormat="1" applyFont="1" applyFill="1" applyBorder="1" applyAlignment="1">
      <alignment vertical="center"/>
      <protection/>
    </xf>
    <xf numFmtId="0" fontId="55" fillId="6" borderId="34" xfId="52" applyFont="1" applyFill="1" applyBorder="1">
      <alignment/>
      <protection/>
    </xf>
    <xf numFmtId="3" fontId="48" fillId="18" borderId="34" xfId="52" applyNumberFormat="1" applyFont="1" applyFill="1" applyBorder="1" applyAlignment="1">
      <alignment vertical="center"/>
      <protection/>
    </xf>
    <xf numFmtId="3" fontId="48" fillId="18" borderId="31" xfId="52" applyNumberFormat="1" applyFont="1" applyFill="1" applyBorder="1">
      <alignment/>
      <protection/>
    </xf>
    <xf numFmtId="3" fontId="48" fillId="18" borderId="32" xfId="52" applyNumberFormat="1" applyFont="1" applyFill="1" applyBorder="1">
      <alignment/>
      <protection/>
    </xf>
    <xf numFmtId="3" fontId="48" fillId="18" borderId="36" xfId="52" applyNumberFormat="1" applyFont="1" applyFill="1" applyBorder="1">
      <alignment/>
      <protection/>
    </xf>
    <xf numFmtId="3" fontId="48" fillId="18" borderId="33" xfId="52" applyNumberFormat="1" applyFont="1" applyFill="1" applyBorder="1">
      <alignment/>
      <protection/>
    </xf>
    <xf numFmtId="3" fontId="55" fillId="18" borderId="33" xfId="52" applyNumberFormat="1" applyFont="1" applyFill="1" applyBorder="1">
      <alignment/>
      <protection/>
    </xf>
    <xf numFmtId="0" fontId="15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4" fontId="10" fillId="18" borderId="11" xfId="0" applyNumberFormat="1" applyFont="1" applyFill="1" applyBorder="1" applyAlignment="1">
      <alignment vertical="top" wrapText="1"/>
    </xf>
    <xf numFmtId="4" fontId="21" fillId="0" borderId="12" xfId="0" applyNumberFormat="1" applyFont="1" applyBorder="1" applyAlignment="1">
      <alignment vertical="top" wrapText="1"/>
    </xf>
    <xf numFmtId="4" fontId="10" fillId="18" borderId="12" xfId="0" applyNumberFormat="1" applyFont="1" applyFill="1" applyBorder="1" applyAlignment="1">
      <alignment vertical="top" wrapText="1"/>
    </xf>
    <xf numFmtId="4" fontId="56" fillId="0" borderId="12" xfId="0" applyNumberFormat="1" applyFont="1" applyBorder="1" applyAlignment="1">
      <alignment vertical="top" wrapText="1"/>
    </xf>
    <xf numFmtId="4" fontId="21" fillId="0" borderId="12" xfId="0" applyNumberFormat="1" applyFont="1" applyFill="1" applyBorder="1" applyAlignment="1">
      <alignment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57" fillId="0" borderId="12" xfId="0" applyNumberFormat="1" applyFont="1" applyBorder="1" applyAlignment="1">
      <alignment vertical="top" wrapText="1"/>
    </xf>
    <xf numFmtId="4" fontId="21" fillId="0" borderId="13" xfId="0" applyNumberFormat="1" applyFont="1" applyBorder="1" applyAlignment="1">
      <alignment vertical="top" wrapText="1"/>
    </xf>
    <xf numFmtId="4" fontId="10" fillId="18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4" fontId="5" fillId="0" borderId="21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0" fontId="9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8" fillId="0" borderId="34" xfId="52" applyFont="1" applyBorder="1" applyAlignment="1">
      <alignment horizontal="center" vertical="center" textRotation="90"/>
      <protection/>
    </xf>
    <xf numFmtId="0" fontId="48" fillId="0" borderId="29" xfId="52" applyFont="1" applyBorder="1" applyAlignment="1">
      <alignment vertical="center" wrapText="1"/>
      <protection/>
    </xf>
    <xf numFmtId="0" fontId="48" fillId="0" borderId="29" xfId="52" applyFont="1" applyBorder="1" applyAlignment="1">
      <alignment horizontal="center" vertical="center" textRotation="90"/>
      <protection/>
    </xf>
    <xf numFmtId="0" fontId="48" fillId="0" borderId="41" xfId="52" applyFont="1" applyBorder="1" applyAlignment="1">
      <alignment horizontal="center" vertical="center" wrapText="1"/>
      <protection/>
    </xf>
    <xf numFmtId="0" fontId="48" fillId="0" borderId="41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8" fillId="18" borderId="24" xfId="0" applyFont="1" applyFill="1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18" borderId="0" xfId="0" applyFont="1" applyFill="1" applyBorder="1" applyAlignment="1">
      <alignment/>
    </xf>
    <xf numFmtId="0" fontId="5" fillId="18" borderId="24" xfId="0" applyFont="1" applyFill="1" applyBorder="1" applyAlignment="1">
      <alignment/>
    </xf>
    <xf numFmtId="0" fontId="5" fillId="18" borderId="21" xfId="0" applyFont="1" applyFill="1" applyBorder="1" applyAlignment="1">
      <alignment/>
    </xf>
    <xf numFmtId="0" fontId="8" fillId="18" borderId="21" xfId="0" applyFont="1" applyFill="1" applyBorder="1" applyAlignment="1">
      <alignment/>
    </xf>
    <xf numFmtId="0" fontId="48" fillId="0" borderId="29" xfId="52" applyFont="1" applyBorder="1" applyAlignment="1">
      <alignment horizontal="center" vertical="top"/>
      <protection/>
    </xf>
    <xf numFmtId="0" fontId="48" fillId="0" borderId="34" xfId="52" applyFont="1" applyBorder="1" applyAlignment="1">
      <alignment horizontal="center" vertical="center"/>
      <protection/>
    </xf>
    <xf numFmtId="0" fontId="48" fillId="0" borderId="29" xfId="52" applyFont="1" applyBorder="1" applyAlignment="1">
      <alignment horizontal="center" vertical="center"/>
      <protection/>
    </xf>
    <xf numFmtId="0" fontId="48" fillId="0" borderId="0" xfId="52" applyFont="1" applyAlignment="1">
      <alignment vertical="center" wrapText="1"/>
      <protection/>
    </xf>
    <xf numFmtId="0" fontId="48" fillId="0" borderId="29" xfId="52" applyFont="1" applyBorder="1" applyAlignment="1">
      <alignment horizontal="left" vertical="center" wrapText="1"/>
      <protection/>
    </xf>
    <xf numFmtId="0" fontId="48" fillId="0" borderId="29" xfId="52" applyFont="1" applyBorder="1" applyAlignment="1">
      <alignment horizontal="center" vertical="center" wrapText="1"/>
      <protection/>
    </xf>
    <xf numFmtId="3" fontId="48" fillId="0" borderId="29" xfId="5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18" borderId="19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25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right"/>
      <protection/>
    </xf>
    <xf numFmtId="0" fontId="2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5" fillId="18" borderId="24" xfId="0" applyFont="1" applyFill="1" applyBorder="1" applyAlignment="1">
      <alignment horizontal="center" vertical="center" wrapText="1"/>
    </xf>
    <xf numFmtId="0" fontId="15" fillId="18" borderId="27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48" fillId="0" borderId="41" xfId="52" applyNumberFormat="1" applyFont="1" applyBorder="1" applyAlignment="1">
      <alignment horizontal="center" vertical="center"/>
      <protection/>
    </xf>
    <xf numFmtId="0" fontId="48" fillId="0" borderId="41" xfId="52" applyFont="1" applyBorder="1" applyAlignment="1">
      <alignment horizontal="center" vertical="center" textRotation="90"/>
      <protection/>
    </xf>
    <xf numFmtId="0" fontId="48" fillId="0" borderId="41" xfId="52" applyFont="1" applyBorder="1" applyAlignment="1">
      <alignment horizontal="left" vertical="center" wrapText="1"/>
      <protection/>
    </xf>
    <xf numFmtId="0" fontId="48" fillId="0" borderId="39" xfId="52" applyFont="1" applyBorder="1" applyAlignment="1">
      <alignment horizontal="center" vertical="center" wrapText="1"/>
      <protection/>
    </xf>
    <xf numFmtId="0" fontId="48" fillId="0" borderId="34" xfId="52" applyFont="1" applyBorder="1" applyAlignment="1">
      <alignment horizontal="left" vertical="center" wrapText="1"/>
      <protection/>
    </xf>
    <xf numFmtId="0" fontId="48" fillId="0" borderId="0" xfId="52" applyFont="1" applyBorder="1" applyAlignment="1">
      <alignment vertical="center" wrapText="1"/>
      <protection/>
    </xf>
    <xf numFmtId="3" fontId="48" fillId="0" borderId="34" xfId="52" applyNumberFormat="1" applyFont="1" applyBorder="1" applyAlignment="1">
      <alignment horizontal="center" vertical="center"/>
      <protection/>
    </xf>
    <xf numFmtId="0" fontId="48" fillId="0" borderId="39" xfId="52" applyFont="1" applyBorder="1" applyAlignment="1">
      <alignment horizontal="left" vertical="center" wrapText="1"/>
      <protection/>
    </xf>
    <xf numFmtId="0" fontId="48" fillId="0" borderId="39" xfId="52" applyFont="1" applyBorder="1" applyAlignment="1">
      <alignment horizontal="center" vertical="center"/>
      <protection/>
    </xf>
    <xf numFmtId="3" fontId="48" fillId="0" borderId="39" xfId="52" applyNumberFormat="1" applyFont="1" applyBorder="1" applyAlignment="1">
      <alignment horizontal="center" vertical="center"/>
      <protection/>
    </xf>
    <xf numFmtId="3" fontId="48" fillId="0" borderId="29" xfId="52" applyNumberFormat="1" applyFont="1" applyBorder="1" applyAlignment="1">
      <alignment vertical="center"/>
      <protection/>
    </xf>
    <xf numFmtId="0" fontId="48" fillId="0" borderId="41" xfId="52" applyFont="1" applyBorder="1" applyAlignment="1">
      <alignment vertical="center" wrapText="1"/>
      <protection/>
    </xf>
    <xf numFmtId="0" fontId="48" fillId="0" borderId="34" xfId="52" applyFont="1" applyBorder="1" applyAlignment="1">
      <alignment vertical="center" wrapText="1"/>
      <protection/>
    </xf>
    <xf numFmtId="0" fontId="48" fillId="0" borderId="39" xfId="52" applyFont="1" applyBorder="1" applyAlignment="1">
      <alignment vertical="center" wrapText="1"/>
      <protection/>
    </xf>
    <xf numFmtId="3" fontId="48" fillId="0" borderId="39" xfId="52" applyNumberFormat="1" applyFont="1" applyBorder="1" applyAlignment="1">
      <alignment vertical="center"/>
      <protection/>
    </xf>
    <xf numFmtId="0" fontId="48" fillId="0" borderId="39" xfId="52" applyFont="1" applyBorder="1" applyAlignment="1">
      <alignment horizontal="center" vertical="center" textRotation="90"/>
      <protection/>
    </xf>
    <xf numFmtId="3" fontId="48" fillId="0" borderId="41" xfId="52" applyNumberFormat="1" applyFont="1" applyBorder="1" applyAlignment="1">
      <alignment vertical="center"/>
      <protection/>
    </xf>
    <xf numFmtId="3" fontId="48" fillId="0" borderId="34" xfId="52" applyNumberFormat="1" applyFont="1" applyBorder="1" applyAlignment="1">
      <alignment vertical="center"/>
      <protection/>
    </xf>
    <xf numFmtId="0" fontId="48" fillId="0" borderId="34" xfId="52" applyFont="1" applyBorder="1" applyAlignment="1">
      <alignment horizontal="center" vertical="top"/>
      <protection/>
    </xf>
    <xf numFmtId="0" fontId="0" fillId="0" borderId="29" xfId="52" applyFont="1" applyBorder="1" applyAlignment="1">
      <alignment vertical="center" wrapText="1"/>
      <protection/>
    </xf>
    <xf numFmtId="0" fontId="0" fillId="0" borderId="29" xfId="52" applyFont="1" applyBorder="1" applyAlignment="1">
      <alignment horizontal="center" vertical="center"/>
      <protection/>
    </xf>
    <xf numFmtId="3" fontId="0" fillId="0" borderId="29" xfId="52" applyNumberFormat="1" applyFont="1" applyBorder="1" applyAlignment="1">
      <alignment vertical="center"/>
      <protection/>
    </xf>
    <xf numFmtId="0" fontId="0" fillId="0" borderId="29" xfId="52" applyFont="1" applyBorder="1" applyAlignment="1">
      <alignment horizontal="center" vertical="top"/>
      <protection/>
    </xf>
    <xf numFmtId="0" fontId="0" fillId="0" borderId="29" xfId="52" applyFont="1" applyBorder="1" applyAlignment="1">
      <alignment horizontal="center" vertical="center" textRotation="90"/>
      <protection/>
    </xf>
    <xf numFmtId="3" fontId="52" fillId="6" borderId="29" xfId="52" applyNumberFormat="1" applyFont="1" applyFill="1" applyBorder="1" applyAlignment="1">
      <alignment horizontal="center" vertical="center" wrapText="1"/>
      <protection/>
    </xf>
    <xf numFmtId="0" fontId="49" fillId="0" borderId="0" xfId="52" applyFont="1" applyBorder="1" applyAlignment="1">
      <alignment horizontal="center" vertical="center" wrapText="1"/>
      <protection/>
    </xf>
    <xf numFmtId="0" fontId="52" fillId="6" borderId="29" xfId="52" applyFont="1" applyFill="1" applyBorder="1" applyAlignment="1">
      <alignment horizontal="center" vertical="center"/>
      <protection/>
    </xf>
    <xf numFmtId="0" fontId="52" fillId="6" borderId="29" xfId="52" applyFont="1" applyFill="1" applyBorder="1" applyAlignment="1">
      <alignment horizontal="center" vertical="center" wrapText="1"/>
      <protection/>
    </xf>
    <xf numFmtId="0" fontId="55" fillId="0" borderId="29" xfId="52" applyFont="1" applyBorder="1" applyAlignment="1">
      <alignment horizontal="center" vertical="center" wrapText="1"/>
      <protection/>
    </xf>
    <xf numFmtId="0" fontId="55" fillId="0" borderId="29" xfId="52" applyFont="1" applyBorder="1" applyAlignment="1">
      <alignment horizontal="center" vertical="center"/>
      <protection/>
    </xf>
    <xf numFmtId="3" fontId="55" fillId="0" borderId="29" xfId="52" applyNumberFormat="1" applyFont="1" applyBorder="1" applyAlignment="1">
      <alignment horizontal="center" vertical="center"/>
      <protection/>
    </xf>
    <xf numFmtId="3" fontId="55" fillId="0" borderId="39" xfId="52" applyNumberFormat="1" applyFont="1" applyBorder="1" applyAlignment="1">
      <alignment horizontal="center" vertical="center"/>
      <protection/>
    </xf>
    <xf numFmtId="0" fontId="48" fillId="0" borderId="44" xfId="52" applyFont="1" applyBorder="1" applyAlignment="1">
      <alignment horizontal="center"/>
      <protection/>
    </xf>
    <xf numFmtId="0" fontId="55" fillId="0" borderId="39" xfId="52" applyFont="1" applyBorder="1" applyAlignment="1">
      <alignment horizontal="center" vertical="center" wrapText="1"/>
      <protection/>
    </xf>
    <xf numFmtId="0" fontId="55" fillId="0" borderId="39" xfId="52" applyFont="1" applyBorder="1" applyAlignment="1">
      <alignment horizontal="center" vertical="center"/>
      <protection/>
    </xf>
    <xf numFmtId="0" fontId="55" fillId="0" borderId="39" xfId="52" applyFont="1" applyBorder="1" applyAlignment="1">
      <alignment horizontal="center"/>
      <protection/>
    </xf>
    <xf numFmtId="0" fontId="55" fillId="0" borderId="39" xfId="52" applyFont="1" applyBorder="1" applyAlignment="1">
      <alignment horizontal="center" vertical="center" textRotation="90"/>
      <protection/>
    </xf>
    <xf numFmtId="0" fontId="55" fillId="0" borderId="29" xfId="52" applyFont="1" applyBorder="1" applyAlignment="1">
      <alignment horizontal="center"/>
      <protection/>
    </xf>
    <xf numFmtId="0" fontId="55" fillId="0" borderId="29" xfId="52" applyFont="1" applyBorder="1" applyAlignment="1">
      <alignment horizontal="center" vertical="center" textRotation="90"/>
      <protection/>
    </xf>
    <xf numFmtId="0" fontId="55" fillId="0" borderId="41" xfId="52" applyFont="1" applyBorder="1" applyAlignment="1">
      <alignment horizontal="center"/>
      <protection/>
    </xf>
    <xf numFmtId="0" fontId="55" fillId="0" borderId="41" xfId="52" applyFont="1" applyBorder="1" applyAlignment="1">
      <alignment horizontal="center" vertical="center" textRotation="90"/>
      <protection/>
    </xf>
    <xf numFmtId="0" fontId="55" fillId="0" borderId="41" xfId="52" applyFont="1" applyBorder="1" applyAlignment="1">
      <alignment horizontal="center" vertical="center" wrapText="1"/>
      <protection/>
    </xf>
    <xf numFmtId="0" fontId="55" fillId="0" borderId="41" xfId="52" applyFont="1" applyBorder="1" applyAlignment="1">
      <alignment horizontal="center" vertical="center"/>
      <protection/>
    </xf>
    <xf numFmtId="3" fontId="55" fillId="0" borderId="41" xfId="52" applyNumberFormat="1" applyFont="1" applyBorder="1" applyAlignment="1">
      <alignment horizontal="center" vertical="center"/>
      <protection/>
    </xf>
    <xf numFmtId="0" fontId="52" fillId="6" borderId="37" xfId="52" applyFont="1" applyFill="1" applyBorder="1" applyAlignment="1">
      <alignment horizontal="center" vertical="center" wrapText="1"/>
      <protection/>
    </xf>
    <xf numFmtId="0" fontId="49" fillId="0" borderId="30" xfId="52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18" borderId="19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18" borderId="24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12" fillId="0" borderId="0" xfId="54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2" fillId="0" borderId="0" xfId="54" applyFont="1" applyBorder="1" applyAlignment="1">
      <alignment horizontal="right"/>
      <protection/>
    </xf>
    <xf numFmtId="0" fontId="23" fillId="18" borderId="19" xfId="54" applyFont="1" applyFill="1" applyBorder="1" applyAlignment="1">
      <alignment horizontal="center" vertical="center"/>
      <protection/>
    </xf>
    <xf numFmtId="0" fontId="23" fillId="18" borderId="17" xfId="54" applyFont="1" applyFill="1" applyBorder="1" applyAlignment="1">
      <alignment horizontal="center" vertical="center"/>
      <protection/>
    </xf>
    <xf numFmtId="0" fontId="23" fillId="18" borderId="17" xfId="54" applyFont="1" applyFill="1" applyBorder="1" applyAlignment="1">
      <alignment horizontal="center" vertical="center" wrapText="1"/>
      <protection/>
    </xf>
    <xf numFmtId="0" fontId="23" fillId="18" borderId="15" xfId="54" applyFont="1" applyFill="1" applyBorder="1" applyAlignment="1">
      <alignment horizontal="center" vertical="center" wrapText="1"/>
      <protection/>
    </xf>
    <xf numFmtId="0" fontId="23" fillId="18" borderId="24" xfId="54" applyFont="1" applyFill="1" applyBorder="1" applyAlignment="1">
      <alignment horizontal="center" vertical="center"/>
      <protection/>
    </xf>
    <xf numFmtId="0" fontId="23" fillId="18" borderId="27" xfId="54" applyFont="1" applyFill="1" applyBorder="1" applyAlignment="1">
      <alignment horizontal="center" vertical="center"/>
      <protection/>
    </xf>
    <xf numFmtId="0" fontId="23" fillId="18" borderId="18" xfId="54" applyFont="1" applyFill="1" applyBorder="1" applyAlignment="1">
      <alignment horizontal="center" vertical="center"/>
      <protection/>
    </xf>
    <xf numFmtId="0" fontId="21" fillId="18" borderId="24" xfId="54" applyFont="1" applyFill="1" applyBorder="1" applyAlignment="1">
      <alignment horizontal="center" vertical="center"/>
      <protection/>
    </xf>
    <xf numFmtId="0" fontId="21" fillId="18" borderId="27" xfId="54" applyFont="1" applyFill="1" applyBorder="1" applyAlignment="1">
      <alignment horizontal="center" vertical="center"/>
      <protection/>
    </xf>
    <xf numFmtId="0" fontId="21" fillId="18" borderId="18" xfId="54" applyFont="1" applyFill="1" applyBorder="1" applyAlignment="1">
      <alignment horizontal="center" vertical="center"/>
      <protection/>
    </xf>
    <xf numFmtId="49" fontId="25" fillId="18" borderId="24" xfId="54" applyNumberFormat="1" applyFont="1" applyFill="1" applyBorder="1" applyAlignment="1">
      <alignment horizontal="center"/>
      <protection/>
    </xf>
    <xf numFmtId="49" fontId="25" fillId="18" borderId="27" xfId="54" applyNumberFormat="1" applyFont="1" applyFill="1" applyBorder="1" applyAlignment="1">
      <alignment horizontal="center"/>
      <protection/>
    </xf>
    <xf numFmtId="0" fontId="25" fillId="18" borderId="19" xfId="54" applyFont="1" applyFill="1" applyBorder="1" applyAlignment="1">
      <alignment horizontal="center" vertical="center"/>
      <protection/>
    </xf>
    <xf numFmtId="0" fontId="25" fillId="18" borderId="15" xfId="54" applyFont="1" applyFill="1" applyBorder="1" applyAlignment="1">
      <alignment horizontal="center" vertical="center"/>
      <protection/>
    </xf>
    <xf numFmtId="49" fontId="25" fillId="18" borderId="18" xfId="54" applyNumberFormat="1" applyFont="1" applyFill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15" fillId="0" borderId="0" xfId="54" applyFont="1" applyAlignment="1" quotePrefix="1">
      <alignment horizontal="center"/>
      <protection/>
    </xf>
    <xf numFmtId="0" fontId="21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2" fillId="0" borderId="0" xfId="54" applyFont="1" applyAlignment="1">
      <alignment horizontal="righ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Inwestycje  2008 - Przemek - z dnia 14.11.07" xfId="52"/>
    <cellStyle name="Normalny_SPRAWOZDANIE  2005  - Załączniki" xfId="53"/>
    <cellStyle name="Normalny_Załączniki do budżetu na rok 2007- alkoh. i sołectwa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 1a'!$D$16:$D$19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21</xdr:row>
      <xdr:rowOff>123825</xdr:rowOff>
    </xdr:from>
    <xdr:to>
      <xdr:col>2</xdr:col>
      <xdr:colOff>628650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552575" y="4514850"/>
        <a:ext cx="41719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view="pageBreakPreview" zoomScale="75" zoomScaleNormal="75" zoomScaleSheetLayoutView="75" workbookViewId="0" topLeftCell="C1">
      <selection activeCell="C5" sqref="C5:G200"/>
    </sheetView>
  </sheetViews>
  <sheetFormatPr defaultColWidth="9.00390625" defaultRowHeight="12.75"/>
  <cols>
    <col min="1" max="1" width="7.25390625" style="0" customWidth="1"/>
    <col min="2" max="2" width="10.00390625" style="0" customWidth="1"/>
    <col min="3" max="3" width="8.875" style="0" customWidth="1"/>
    <col min="4" max="4" width="85.875" style="0" customWidth="1"/>
    <col min="5" max="6" width="20.75390625" style="0" customWidth="1"/>
    <col min="7" max="7" width="21.875" style="0" customWidth="1"/>
  </cols>
  <sheetData>
    <row r="1" ht="12.75">
      <c r="H1" s="461"/>
    </row>
    <row r="2" spans="2:8" ht="18">
      <c r="B2" s="490" t="s">
        <v>1112</v>
      </c>
      <c r="C2" s="490"/>
      <c r="D2" s="490"/>
      <c r="E2" s="490"/>
      <c r="F2" s="490"/>
      <c r="G2" s="490"/>
      <c r="H2" s="461"/>
    </row>
    <row r="3" spans="2:8" ht="18">
      <c r="B3" s="2"/>
      <c r="C3" s="2"/>
      <c r="D3" s="2"/>
      <c r="E3" s="2"/>
      <c r="F3" s="2"/>
      <c r="H3" s="461"/>
    </row>
    <row r="4" spans="7:8" ht="12.75">
      <c r="G4" s="15" t="s">
        <v>770</v>
      </c>
      <c r="H4" s="461"/>
    </row>
    <row r="5" spans="1:8" s="42" customFormat="1" ht="15" customHeight="1">
      <c r="A5" s="491" t="s">
        <v>740</v>
      </c>
      <c r="B5" s="493" t="s">
        <v>741</v>
      </c>
      <c r="C5" s="491" t="s">
        <v>794</v>
      </c>
      <c r="D5" s="491" t="s">
        <v>789</v>
      </c>
      <c r="E5" s="496" t="s">
        <v>1113</v>
      </c>
      <c r="F5" s="498" t="s">
        <v>775</v>
      </c>
      <c r="G5" s="499"/>
      <c r="H5" s="462"/>
    </row>
    <row r="6" spans="1:8" s="42" customFormat="1" ht="19.5" customHeight="1">
      <c r="A6" s="492"/>
      <c r="B6" s="494"/>
      <c r="C6" s="492"/>
      <c r="D6" s="492"/>
      <c r="E6" s="497"/>
      <c r="F6" s="500" t="s">
        <v>1114</v>
      </c>
      <c r="G6" s="496" t="s">
        <v>1115</v>
      </c>
      <c r="H6" s="462"/>
    </row>
    <row r="7" spans="1:8" s="42" customFormat="1" ht="19.5" customHeight="1">
      <c r="A7" s="492"/>
      <c r="B7" s="494"/>
      <c r="C7" s="495"/>
      <c r="D7" s="495"/>
      <c r="E7" s="495"/>
      <c r="F7" s="501"/>
      <c r="G7" s="502"/>
      <c r="H7" s="462"/>
    </row>
    <row r="8" spans="1:8" s="49" customFormat="1" ht="7.5" customHeight="1">
      <c r="A8" s="280">
        <v>1</v>
      </c>
      <c r="B8" s="460">
        <v>2</v>
      </c>
      <c r="C8" s="281">
        <v>3</v>
      </c>
      <c r="D8" s="281">
        <v>4</v>
      </c>
      <c r="E8" s="281">
        <v>5</v>
      </c>
      <c r="F8" s="281">
        <v>6</v>
      </c>
      <c r="G8" s="281">
        <v>7</v>
      </c>
      <c r="H8" s="468"/>
    </row>
    <row r="9" spans="1:8" s="49" customFormat="1" ht="19.5" customHeight="1">
      <c r="A9" s="284" t="s">
        <v>905</v>
      </c>
      <c r="B9" s="469"/>
      <c r="C9" s="285"/>
      <c r="D9" s="210" t="s">
        <v>907</v>
      </c>
      <c r="E9" s="222">
        <f>SUM(E11)</f>
        <v>2147000</v>
      </c>
      <c r="F9" s="222">
        <v>0</v>
      </c>
      <c r="G9" s="222">
        <f>SUM(G11)</f>
        <v>2147000</v>
      </c>
      <c r="H9" s="468"/>
    </row>
    <row r="10" spans="1:8" s="49" customFormat="1" ht="19.5" customHeight="1">
      <c r="A10" s="283"/>
      <c r="B10" s="470" t="s">
        <v>911</v>
      </c>
      <c r="C10" s="283"/>
      <c r="D10" s="286" t="s">
        <v>810</v>
      </c>
      <c r="E10" s="176">
        <v>2147000</v>
      </c>
      <c r="F10" s="176"/>
      <c r="G10" s="176">
        <v>2147000</v>
      </c>
      <c r="H10" s="468"/>
    </row>
    <row r="11" spans="1:8" s="49" customFormat="1" ht="19.5" customHeight="1">
      <c r="A11" s="283"/>
      <c r="B11" s="471"/>
      <c r="C11" s="169" t="s">
        <v>801</v>
      </c>
      <c r="D11" s="170" t="s">
        <v>862</v>
      </c>
      <c r="E11" s="171">
        <v>2147000</v>
      </c>
      <c r="F11" s="171">
        <v>0</v>
      </c>
      <c r="G11" s="171">
        <v>2147000</v>
      </c>
      <c r="H11" s="468"/>
    </row>
    <row r="12" spans="1:8" s="49" customFormat="1" ht="19.5" customHeight="1">
      <c r="A12" s="283"/>
      <c r="B12" s="471"/>
      <c r="C12" s="169"/>
      <c r="D12" s="170" t="s">
        <v>863</v>
      </c>
      <c r="E12" s="283"/>
      <c r="F12" s="283"/>
      <c r="G12" s="283"/>
      <c r="H12" s="468"/>
    </row>
    <row r="13" spans="1:8" s="49" customFormat="1" ht="19.5" customHeight="1">
      <c r="A13" s="282"/>
      <c r="B13" s="472"/>
      <c r="C13" s="282"/>
      <c r="D13" s="282"/>
      <c r="E13" s="282"/>
      <c r="F13" s="282"/>
      <c r="G13" s="282"/>
      <c r="H13" s="468"/>
    </row>
    <row r="14" spans="1:8" s="49" customFormat="1" ht="19.5" customHeight="1">
      <c r="A14" s="246">
        <v>700</v>
      </c>
      <c r="B14" s="473"/>
      <c r="C14" s="213"/>
      <c r="D14" s="212" t="s">
        <v>793</v>
      </c>
      <c r="E14" s="214">
        <f>SUM(E15,)</f>
        <v>3520000</v>
      </c>
      <c r="F14" s="214">
        <f>SUM(F15)</f>
        <v>612000</v>
      </c>
      <c r="G14" s="214">
        <f>SUM(G15)</f>
        <v>2908000</v>
      </c>
      <c r="H14" s="468"/>
    </row>
    <row r="15" spans="1:8" s="49" customFormat="1" ht="19.5" customHeight="1">
      <c r="A15" s="167"/>
      <c r="B15" s="182">
        <v>70005</v>
      </c>
      <c r="C15" s="164"/>
      <c r="D15" s="165" t="s">
        <v>796</v>
      </c>
      <c r="E15" s="166">
        <f>SUM(E16:E25)</f>
        <v>3520000</v>
      </c>
      <c r="F15" s="166">
        <f>SUM(F16:F25)</f>
        <v>612000</v>
      </c>
      <c r="G15" s="166">
        <f>SUM(G16:G25)</f>
        <v>2908000</v>
      </c>
      <c r="H15" s="468"/>
    </row>
    <row r="16" spans="1:8" s="49" customFormat="1" ht="19.5" customHeight="1">
      <c r="A16" s="167"/>
      <c r="B16" s="167"/>
      <c r="C16" s="169" t="s">
        <v>797</v>
      </c>
      <c r="D16" s="170" t="s">
        <v>856</v>
      </c>
      <c r="E16" s="171">
        <v>160000</v>
      </c>
      <c r="F16" s="171">
        <v>160000</v>
      </c>
      <c r="G16" s="171">
        <v>0</v>
      </c>
      <c r="H16" s="468"/>
    </row>
    <row r="17" spans="1:8" s="49" customFormat="1" ht="19.5" customHeight="1">
      <c r="A17" s="167"/>
      <c r="B17" s="167"/>
      <c r="C17" s="169" t="s">
        <v>798</v>
      </c>
      <c r="D17" s="170" t="s">
        <v>857</v>
      </c>
      <c r="E17" s="171">
        <v>2000</v>
      </c>
      <c r="F17" s="171">
        <v>2000</v>
      </c>
      <c r="G17" s="171">
        <v>0</v>
      </c>
      <c r="H17" s="468"/>
    </row>
    <row r="18" spans="1:8" s="49" customFormat="1" ht="19.5" customHeight="1">
      <c r="A18" s="167"/>
      <c r="B18" s="184"/>
      <c r="C18" s="169" t="s">
        <v>799</v>
      </c>
      <c r="D18" s="170" t="s">
        <v>859</v>
      </c>
      <c r="E18" s="171">
        <v>400000</v>
      </c>
      <c r="F18" s="171">
        <v>400000</v>
      </c>
      <c r="G18" s="171">
        <v>0</v>
      </c>
      <c r="H18" s="468"/>
    </row>
    <row r="19" spans="1:8" s="49" customFormat="1" ht="19.5" customHeight="1">
      <c r="A19" s="167"/>
      <c r="B19" s="184"/>
      <c r="C19" s="169"/>
      <c r="D19" s="170" t="s">
        <v>860</v>
      </c>
      <c r="E19" s="171"/>
      <c r="F19" s="171"/>
      <c r="G19" s="171"/>
      <c r="H19" s="468"/>
    </row>
    <row r="20" spans="1:8" s="49" customFormat="1" ht="19.5" customHeight="1">
      <c r="A20" s="167"/>
      <c r="B20" s="184"/>
      <c r="C20" s="169"/>
      <c r="D20" s="170" t="s">
        <v>861</v>
      </c>
      <c r="E20" s="171"/>
      <c r="F20" s="171"/>
      <c r="G20" s="171"/>
      <c r="H20" s="468"/>
    </row>
    <row r="21" spans="1:8" s="49" customFormat="1" ht="19.5" customHeight="1">
      <c r="A21" s="167"/>
      <c r="B21" s="184"/>
      <c r="C21" s="169" t="s">
        <v>800</v>
      </c>
      <c r="D21" s="170" t="s">
        <v>858</v>
      </c>
      <c r="E21" s="171">
        <v>10000</v>
      </c>
      <c r="F21" s="171">
        <v>0</v>
      </c>
      <c r="G21" s="171">
        <v>10000</v>
      </c>
      <c r="H21" s="468"/>
    </row>
    <row r="22" spans="1:8" s="49" customFormat="1" ht="19.5" customHeight="1">
      <c r="A22" s="167"/>
      <c r="B22" s="184"/>
      <c r="C22" s="169"/>
      <c r="D22" s="170" t="s">
        <v>1116</v>
      </c>
      <c r="E22" s="171"/>
      <c r="F22" s="171"/>
      <c r="G22" s="171"/>
      <c r="H22" s="468"/>
    </row>
    <row r="23" spans="1:8" s="49" customFormat="1" ht="19.5" customHeight="1">
      <c r="A23" s="167"/>
      <c r="B23" s="184"/>
      <c r="C23" s="169" t="s">
        <v>801</v>
      </c>
      <c r="D23" s="170" t="s">
        <v>862</v>
      </c>
      <c r="E23" s="171">
        <v>2898000</v>
      </c>
      <c r="F23" s="171">
        <v>0</v>
      </c>
      <c r="G23" s="171">
        <v>2898000</v>
      </c>
      <c r="H23" s="468"/>
    </row>
    <row r="24" spans="1:8" s="49" customFormat="1" ht="19.5" customHeight="1">
      <c r="A24" s="167"/>
      <c r="B24" s="184"/>
      <c r="C24" s="169"/>
      <c r="D24" s="170" t="s">
        <v>863</v>
      </c>
      <c r="E24" s="171"/>
      <c r="F24" s="171"/>
      <c r="G24" s="171"/>
      <c r="H24" s="468"/>
    </row>
    <row r="25" spans="1:8" s="49" customFormat="1" ht="19.5" customHeight="1">
      <c r="A25" s="167"/>
      <c r="B25" s="184"/>
      <c r="C25" s="169" t="s">
        <v>802</v>
      </c>
      <c r="D25" s="170" t="s">
        <v>803</v>
      </c>
      <c r="E25" s="171">
        <v>50000</v>
      </c>
      <c r="F25" s="171">
        <v>50000</v>
      </c>
      <c r="G25" s="171">
        <v>0</v>
      </c>
      <c r="H25" s="468"/>
    </row>
    <row r="26" spans="1:8" s="49" customFormat="1" ht="19.5" customHeight="1">
      <c r="A26" s="172"/>
      <c r="B26" s="191"/>
      <c r="C26" s="174"/>
      <c r="D26" s="173"/>
      <c r="E26" s="175"/>
      <c r="F26" s="175"/>
      <c r="G26" s="175"/>
      <c r="H26" s="468"/>
    </row>
    <row r="27" spans="1:8" s="49" customFormat="1" ht="19.5" customHeight="1">
      <c r="A27" s="212">
        <v>710</v>
      </c>
      <c r="B27" s="216"/>
      <c r="C27" s="213"/>
      <c r="D27" s="212" t="s">
        <v>804</v>
      </c>
      <c r="E27" s="214">
        <f>SUM(E28)</f>
        <v>11000</v>
      </c>
      <c r="F27" s="214">
        <f>SUM(F28)</f>
        <v>11000</v>
      </c>
      <c r="G27" s="214">
        <v>0</v>
      </c>
      <c r="H27" s="468"/>
    </row>
    <row r="28" spans="1:8" s="49" customFormat="1" ht="19.5" customHeight="1">
      <c r="A28" s="165"/>
      <c r="B28" s="182">
        <v>71035</v>
      </c>
      <c r="C28" s="177"/>
      <c r="D28" s="165" t="s">
        <v>805</v>
      </c>
      <c r="E28" s="166">
        <f>SUM(E29:E29)</f>
        <v>11000</v>
      </c>
      <c r="F28" s="166">
        <f>SUM(F29)</f>
        <v>11000</v>
      </c>
      <c r="G28" s="166">
        <v>0</v>
      </c>
      <c r="H28" s="468"/>
    </row>
    <row r="29" spans="1:8" s="49" customFormat="1" ht="19.5" customHeight="1">
      <c r="A29" s="168"/>
      <c r="B29" s="184"/>
      <c r="C29" s="169">
        <v>2020</v>
      </c>
      <c r="D29" s="170" t="s">
        <v>867</v>
      </c>
      <c r="E29" s="178">
        <v>11000</v>
      </c>
      <c r="F29" s="178">
        <v>11000</v>
      </c>
      <c r="G29" s="178">
        <v>0</v>
      </c>
      <c r="H29" s="468"/>
    </row>
    <row r="30" spans="1:8" s="49" customFormat="1" ht="19.5" customHeight="1">
      <c r="A30" s="168"/>
      <c r="B30" s="184"/>
      <c r="C30" s="169"/>
      <c r="D30" s="170" t="s">
        <v>866</v>
      </c>
      <c r="E30" s="178"/>
      <c r="F30" s="178"/>
      <c r="G30" s="178"/>
      <c r="H30" s="468"/>
    </row>
    <row r="31" spans="1:8" s="49" customFormat="1" ht="19.5" customHeight="1">
      <c r="A31" s="179"/>
      <c r="B31" s="197"/>
      <c r="C31" s="180"/>
      <c r="D31" s="179"/>
      <c r="E31" s="179"/>
      <c r="F31" s="179"/>
      <c r="G31" s="179"/>
      <c r="H31" s="468"/>
    </row>
    <row r="32" spans="1:8" s="49" customFormat="1" ht="19.5" customHeight="1">
      <c r="A32" s="212">
        <v>750</v>
      </c>
      <c r="B32" s="216"/>
      <c r="C32" s="213"/>
      <c r="D32" s="212" t="s">
        <v>806</v>
      </c>
      <c r="E32" s="214">
        <f>SUM(E33,E40,E43)</f>
        <v>1098392</v>
      </c>
      <c r="F32" s="214">
        <f>SUM(F33,F40,F43)</f>
        <v>248392</v>
      </c>
      <c r="G32" s="214">
        <f>SUM(G33,G40,G43)</f>
        <v>850000</v>
      </c>
      <c r="H32" s="468"/>
    </row>
    <row r="33" spans="1:8" s="49" customFormat="1" ht="19.5" customHeight="1">
      <c r="A33" s="181"/>
      <c r="B33" s="182">
        <v>75011</v>
      </c>
      <c r="C33" s="183"/>
      <c r="D33" s="181" t="s">
        <v>807</v>
      </c>
      <c r="E33" s="166">
        <f>SUM(E34:E37)</f>
        <v>156370</v>
      </c>
      <c r="F33" s="166">
        <f>SUM(F34:F37)</f>
        <v>156370</v>
      </c>
      <c r="G33" s="166">
        <v>0</v>
      </c>
      <c r="H33" s="468"/>
    </row>
    <row r="34" spans="1:8" s="49" customFormat="1" ht="19.5" customHeight="1">
      <c r="A34" s="167"/>
      <c r="B34" s="184"/>
      <c r="C34" s="185">
        <v>2010</v>
      </c>
      <c r="D34" s="184" t="s">
        <v>734</v>
      </c>
      <c r="E34" s="186">
        <v>154000</v>
      </c>
      <c r="F34" s="186">
        <v>154000</v>
      </c>
      <c r="G34" s="186">
        <v>0</v>
      </c>
      <c r="H34" s="468"/>
    </row>
    <row r="35" spans="1:8" s="49" customFormat="1" ht="19.5" customHeight="1">
      <c r="A35" s="167"/>
      <c r="B35" s="184"/>
      <c r="C35" s="185"/>
      <c r="D35" s="184" t="s">
        <v>869</v>
      </c>
      <c r="E35" s="186"/>
      <c r="F35" s="186"/>
      <c r="G35" s="186"/>
      <c r="H35" s="468"/>
    </row>
    <row r="36" spans="1:8" s="49" customFormat="1" ht="19.5" customHeight="1">
      <c r="A36" s="172"/>
      <c r="B36" s="191"/>
      <c r="C36" s="197"/>
      <c r="D36" s="191" t="s">
        <v>870</v>
      </c>
      <c r="E36" s="193"/>
      <c r="F36" s="193"/>
      <c r="G36" s="193"/>
      <c r="H36" s="468"/>
    </row>
    <row r="37" spans="1:8" s="49" customFormat="1" ht="19.5" customHeight="1">
      <c r="A37" s="167"/>
      <c r="B37" s="184"/>
      <c r="C37" s="185">
        <v>2360</v>
      </c>
      <c r="D37" s="184" t="s">
        <v>871</v>
      </c>
      <c r="E37" s="186">
        <v>2370</v>
      </c>
      <c r="F37" s="186">
        <v>2370</v>
      </c>
      <c r="G37" s="186">
        <v>0</v>
      </c>
      <c r="H37" s="468"/>
    </row>
    <row r="38" spans="1:8" s="49" customFormat="1" ht="19.5" customHeight="1">
      <c r="A38" s="167"/>
      <c r="B38" s="184"/>
      <c r="C38" s="185"/>
      <c r="D38" s="184" t="s">
        <v>869</v>
      </c>
      <c r="E38" s="186"/>
      <c r="F38" s="186"/>
      <c r="G38" s="186"/>
      <c r="H38" s="468"/>
    </row>
    <row r="39" spans="1:8" s="49" customFormat="1" ht="19.5" customHeight="1">
      <c r="A39" s="167"/>
      <c r="B39" s="184"/>
      <c r="C39" s="185"/>
      <c r="D39" s="184"/>
      <c r="E39" s="186"/>
      <c r="F39" s="186"/>
      <c r="G39" s="186"/>
      <c r="H39" s="468"/>
    </row>
    <row r="40" spans="1:8" s="49" customFormat="1" ht="19.5" customHeight="1">
      <c r="A40" s="167"/>
      <c r="B40" s="187">
        <v>75023</v>
      </c>
      <c r="C40" s="187"/>
      <c r="D40" s="167" t="s">
        <v>808</v>
      </c>
      <c r="E40" s="188">
        <f>SUM(E41:E41)</f>
        <v>2630</v>
      </c>
      <c r="F40" s="188">
        <v>2630</v>
      </c>
      <c r="G40" s="188">
        <v>0</v>
      </c>
      <c r="H40" s="468"/>
    </row>
    <row r="41" spans="1:8" ht="19.5" customHeight="1">
      <c r="A41" s="167"/>
      <c r="B41" s="184"/>
      <c r="C41" s="189" t="s">
        <v>809</v>
      </c>
      <c r="D41" s="184" t="s">
        <v>872</v>
      </c>
      <c r="E41" s="186">
        <v>2630</v>
      </c>
      <c r="F41" s="186">
        <v>2630</v>
      </c>
      <c r="G41" s="186">
        <v>0</v>
      </c>
      <c r="H41" s="461"/>
    </row>
    <row r="42" spans="1:8" ht="19.5" customHeight="1">
      <c r="A42" s="167"/>
      <c r="B42" s="184"/>
      <c r="C42" s="185"/>
      <c r="D42" s="184"/>
      <c r="E42" s="186"/>
      <c r="F42" s="186"/>
      <c r="G42" s="186"/>
      <c r="H42" s="461"/>
    </row>
    <row r="43" spans="1:8" ht="19.5" customHeight="1">
      <c r="A43" s="167"/>
      <c r="B43" s="187">
        <v>75095</v>
      </c>
      <c r="C43" s="190"/>
      <c r="D43" s="167" t="s">
        <v>810</v>
      </c>
      <c r="E43" s="188">
        <f>SUM(E44:E47)</f>
        <v>939392</v>
      </c>
      <c r="F43" s="188">
        <f>SUM(F44:F46)</f>
        <v>89392</v>
      </c>
      <c r="G43" s="188">
        <f>SUM(G44:G47)</f>
        <v>850000</v>
      </c>
      <c r="H43" s="461"/>
    </row>
    <row r="44" spans="1:8" ht="19.5" customHeight="1">
      <c r="A44" s="167"/>
      <c r="B44" s="187"/>
      <c r="C44" s="189" t="s">
        <v>1117</v>
      </c>
      <c r="D44" s="184" t="s">
        <v>733</v>
      </c>
      <c r="E44" s="186">
        <v>5000</v>
      </c>
      <c r="F44" s="186">
        <v>5000</v>
      </c>
      <c r="G44" s="186">
        <v>0</v>
      </c>
      <c r="H44" s="461"/>
    </row>
    <row r="45" spans="1:8" ht="19.5" customHeight="1">
      <c r="A45" s="167"/>
      <c r="B45" s="184"/>
      <c r="C45" s="189" t="s">
        <v>802</v>
      </c>
      <c r="D45" s="184" t="s">
        <v>811</v>
      </c>
      <c r="E45" s="186">
        <v>54392</v>
      </c>
      <c r="F45" s="186">
        <v>54392</v>
      </c>
      <c r="G45" s="186">
        <v>0</v>
      </c>
      <c r="H45" s="461"/>
    </row>
    <row r="46" spans="1:8" ht="19.5" customHeight="1">
      <c r="A46" s="167"/>
      <c r="B46" s="184"/>
      <c r="C46" s="189" t="s">
        <v>812</v>
      </c>
      <c r="D46" s="184" t="s">
        <v>873</v>
      </c>
      <c r="E46" s="186">
        <v>30000</v>
      </c>
      <c r="F46" s="186">
        <v>30000</v>
      </c>
      <c r="G46" s="186">
        <v>0</v>
      </c>
      <c r="H46" s="461"/>
    </row>
    <row r="47" spans="1:8" ht="19.5" customHeight="1">
      <c r="A47" s="167"/>
      <c r="B47" s="184"/>
      <c r="C47" s="189">
        <v>6298</v>
      </c>
      <c r="D47" s="184" t="s">
        <v>708</v>
      </c>
      <c r="E47" s="186">
        <v>850000</v>
      </c>
      <c r="F47" s="186">
        <v>0</v>
      </c>
      <c r="G47" s="186">
        <v>850000</v>
      </c>
      <c r="H47" s="461"/>
    </row>
    <row r="48" spans="1:8" ht="19.5" customHeight="1">
      <c r="A48" s="167"/>
      <c r="B48" s="184"/>
      <c r="C48" s="189"/>
      <c r="D48" s="184" t="s">
        <v>709</v>
      </c>
      <c r="E48" s="186"/>
      <c r="F48" s="186"/>
      <c r="G48" s="186"/>
      <c r="H48" s="461"/>
    </row>
    <row r="49" spans="1:8" ht="19.5" customHeight="1">
      <c r="A49" s="167"/>
      <c r="B49" s="184"/>
      <c r="C49" s="189"/>
      <c r="D49" s="184" t="s">
        <v>710</v>
      </c>
      <c r="E49" s="186"/>
      <c r="F49" s="186"/>
      <c r="G49" s="186"/>
      <c r="H49" s="461"/>
    </row>
    <row r="50" spans="1:8" ht="19.5" customHeight="1">
      <c r="A50" s="172"/>
      <c r="B50" s="191"/>
      <c r="C50" s="192"/>
      <c r="D50" s="191"/>
      <c r="E50" s="193"/>
      <c r="F50" s="193"/>
      <c r="G50" s="193"/>
      <c r="H50" s="461"/>
    </row>
    <row r="51" spans="1:8" ht="19.5" customHeight="1">
      <c r="A51" s="215">
        <v>751</v>
      </c>
      <c r="B51" s="216"/>
      <c r="C51" s="217"/>
      <c r="D51" s="215" t="s">
        <v>875</v>
      </c>
      <c r="E51" s="211">
        <f>SUM(E53)</f>
        <v>3708</v>
      </c>
      <c r="F51" s="211">
        <f>SUM(F53)</f>
        <v>3708</v>
      </c>
      <c r="G51" s="211">
        <v>0</v>
      </c>
      <c r="H51" s="461"/>
    </row>
    <row r="52" spans="1:8" ht="19.5" customHeight="1">
      <c r="A52" s="215"/>
      <c r="B52" s="216"/>
      <c r="C52" s="217"/>
      <c r="D52" s="215" t="s">
        <v>876</v>
      </c>
      <c r="E52" s="218"/>
      <c r="F52" s="218"/>
      <c r="G52" s="218"/>
      <c r="H52" s="461"/>
    </row>
    <row r="53" spans="1:8" ht="19.5" customHeight="1">
      <c r="A53" s="181"/>
      <c r="B53" s="195">
        <v>75101</v>
      </c>
      <c r="C53" s="196"/>
      <c r="D53" s="181" t="s">
        <v>875</v>
      </c>
      <c r="E53" s="166">
        <v>3708</v>
      </c>
      <c r="F53" s="166">
        <v>3708</v>
      </c>
      <c r="G53" s="166">
        <v>0</v>
      </c>
      <c r="H53" s="461"/>
    </row>
    <row r="54" spans="1:8" ht="19.5" customHeight="1">
      <c r="A54" s="167"/>
      <c r="B54" s="184"/>
      <c r="C54" s="185">
        <v>2010</v>
      </c>
      <c r="D54" s="184" t="s">
        <v>868</v>
      </c>
      <c r="E54" s="186">
        <v>3708</v>
      </c>
      <c r="F54" s="186">
        <v>3708</v>
      </c>
      <c r="G54" s="186">
        <v>0</v>
      </c>
      <c r="H54" s="461"/>
    </row>
    <row r="55" spans="1:8" ht="19.5" customHeight="1">
      <c r="A55" s="167"/>
      <c r="B55" s="184"/>
      <c r="C55" s="185"/>
      <c r="D55" s="184" t="s">
        <v>869</v>
      </c>
      <c r="E55" s="186"/>
      <c r="F55" s="186"/>
      <c r="G55" s="186"/>
      <c r="H55" s="461"/>
    </row>
    <row r="56" spans="1:8" ht="19.5" customHeight="1">
      <c r="A56" s="167"/>
      <c r="B56" s="167"/>
      <c r="C56" s="185"/>
      <c r="D56" s="184" t="s">
        <v>870</v>
      </c>
      <c r="E56" s="186"/>
      <c r="F56" s="186"/>
      <c r="G56" s="186"/>
      <c r="H56" s="461"/>
    </row>
    <row r="57" spans="1:8" ht="19.5" customHeight="1">
      <c r="A57" s="172"/>
      <c r="B57" s="172"/>
      <c r="C57" s="197"/>
      <c r="D57" s="191"/>
      <c r="E57" s="193"/>
      <c r="F57" s="193"/>
      <c r="G57" s="193"/>
      <c r="H57" s="461"/>
    </row>
    <row r="58" spans="1:8" ht="19.5" customHeight="1">
      <c r="A58" s="212">
        <v>754</v>
      </c>
      <c r="B58" s="215"/>
      <c r="C58" s="219"/>
      <c r="D58" s="214" t="s">
        <v>813</v>
      </c>
      <c r="E58" s="214">
        <v>2000</v>
      </c>
      <c r="F58" s="214">
        <f>SUM(F59)</f>
        <v>2000</v>
      </c>
      <c r="G58" s="214">
        <v>0</v>
      </c>
      <c r="H58" s="461"/>
    </row>
    <row r="59" spans="1:8" ht="19.5" customHeight="1">
      <c r="A59" s="181"/>
      <c r="B59" s="181">
        <v>75412</v>
      </c>
      <c r="C59" s="196"/>
      <c r="D59" s="198" t="s">
        <v>814</v>
      </c>
      <c r="E59" s="166">
        <v>2000</v>
      </c>
      <c r="F59" s="166">
        <f>SUM(F60)</f>
        <v>2000</v>
      </c>
      <c r="G59" s="166">
        <v>0</v>
      </c>
      <c r="H59" s="461"/>
    </row>
    <row r="60" spans="1:8" ht="19.5" customHeight="1">
      <c r="A60" s="167"/>
      <c r="B60" s="167"/>
      <c r="C60" s="189" t="s">
        <v>812</v>
      </c>
      <c r="D60" s="199" t="s">
        <v>815</v>
      </c>
      <c r="E60" s="171">
        <v>2000</v>
      </c>
      <c r="F60" s="171">
        <v>2000</v>
      </c>
      <c r="G60" s="171">
        <v>0</v>
      </c>
      <c r="H60" s="461"/>
    </row>
    <row r="61" spans="1:8" ht="19.5" customHeight="1">
      <c r="A61" s="172"/>
      <c r="B61" s="191"/>
      <c r="C61" s="200"/>
      <c r="D61" s="191"/>
      <c r="E61" s="175"/>
      <c r="F61" s="175"/>
      <c r="G61" s="175"/>
      <c r="H61" s="461"/>
    </row>
    <row r="62" spans="1:8" ht="19.5" customHeight="1">
      <c r="A62" s="215">
        <v>756</v>
      </c>
      <c r="B62" s="215"/>
      <c r="C62" s="220"/>
      <c r="D62" s="215" t="s">
        <v>891</v>
      </c>
      <c r="E62" s="211">
        <f>SUM(E64,E69,E79,E93,E101,)</f>
        <v>20411607</v>
      </c>
      <c r="F62" s="211">
        <f>SUM(F64,F69,F79,F93,F101,)</f>
        <v>20411607</v>
      </c>
      <c r="G62" s="211">
        <v>0</v>
      </c>
      <c r="H62" s="461"/>
    </row>
    <row r="63" spans="1:8" ht="19.5" customHeight="1">
      <c r="A63" s="215"/>
      <c r="B63" s="215"/>
      <c r="C63" s="220"/>
      <c r="D63" s="215" t="s">
        <v>892</v>
      </c>
      <c r="E63" s="214"/>
      <c r="F63" s="214"/>
      <c r="G63" s="214"/>
      <c r="H63" s="461"/>
    </row>
    <row r="64" spans="1:8" ht="19.5" customHeight="1">
      <c r="A64" s="165"/>
      <c r="B64" s="181">
        <v>75601</v>
      </c>
      <c r="C64" s="183"/>
      <c r="D64" s="181" t="s">
        <v>816</v>
      </c>
      <c r="E64" s="198">
        <f>SUM(E65:E67)</f>
        <v>31000</v>
      </c>
      <c r="F64" s="198">
        <f>SUM(F65:F67)</f>
        <v>31000</v>
      </c>
      <c r="G64" s="166">
        <v>0</v>
      </c>
      <c r="H64" s="461"/>
    </row>
    <row r="65" spans="1:8" ht="19.5" customHeight="1">
      <c r="A65" s="168"/>
      <c r="B65" s="167"/>
      <c r="C65" s="189" t="s">
        <v>817</v>
      </c>
      <c r="D65" s="184" t="s">
        <v>877</v>
      </c>
      <c r="E65" s="199">
        <v>30000</v>
      </c>
      <c r="F65" s="199">
        <v>30000</v>
      </c>
      <c r="G65" s="171">
        <v>0</v>
      </c>
      <c r="H65" s="461"/>
    </row>
    <row r="66" spans="1:8" ht="19.5" customHeight="1">
      <c r="A66" s="168"/>
      <c r="B66" s="167"/>
      <c r="C66" s="189"/>
      <c r="D66" s="184" t="s">
        <v>878</v>
      </c>
      <c r="E66" s="199"/>
      <c r="F66" s="199"/>
      <c r="G66" s="171"/>
      <c r="H66" s="461"/>
    </row>
    <row r="67" spans="1:8" ht="19.5" customHeight="1">
      <c r="A67" s="168"/>
      <c r="B67" s="167"/>
      <c r="C67" s="189" t="s">
        <v>818</v>
      </c>
      <c r="D67" s="184" t="s">
        <v>819</v>
      </c>
      <c r="E67" s="199">
        <v>1000</v>
      </c>
      <c r="F67" s="199">
        <v>1000</v>
      </c>
      <c r="G67" s="171">
        <v>0</v>
      </c>
      <c r="H67" s="461"/>
    </row>
    <row r="68" spans="1:8" ht="19.5" customHeight="1">
      <c r="A68" s="168"/>
      <c r="B68" s="167"/>
      <c r="C68" s="185"/>
      <c r="D68" s="184"/>
      <c r="E68" s="199"/>
      <c r="F68" s="199"/>
      <c r="G68" s="171"/>
      <c r="H68" s="461"/>
    </row>
    <row r="69" spans="1:8" ht="19.5" customHeight="1">
      <c r="A69" s="168"/>
      <c r="B69" s="167">
        <v>75615</v>
      </c>
      <c r="C69" s="185"/>
      <c r="D69" s="167" t="s">
        <v>879</v>
      </c>
      <c r="E69" s="296">
        <f>SUM(E72:E77)</f>
        <v>5920000</v>
      </c>
      <c r="F69" s="296">
        <f>SUM(F72:F77)</f>
        <v>5920000</v>
      </c>
      <c r="G69" s="176">
        <v>0</v>
      </c>
      <c r="H69" s="461"/>
    </row>
    <row r="70" spans="1:8" ht="19.5" customHeight="1">
      <c r="A70" s="168"/>
      <c r="B70" s="167"/>
      <c r="C70" s="185"/>
      <c r="D70" s="167" t="s">
        <v>880</v>
      </c>
      <c r="E70" s="290"/>
      <c r="F70" s="290"/>
      <c r="G70" s="186"/>
      <c r="H70" s="461"/>
    </row>
    <row r="71" spans="1:8" ht="19.5" customHeight="1">
      <c r="A71" s="416"/>
      <c r="B71" s="172"/>
      <c r="C71" s="197"/>
      <c r="D71" s="172" t="s">
        <v>881</v>
      </c>
      <c r="E71" s="458"/>
      <c r="F71" s="458"/>
      <c r="G71" s="459"/>
      <c r="H71" s="461"/>
    </row>
    <row r="72" spans="1:8" ht="19.5" customHeight="1">
      <c r="A72" s="168"/>
      <c r="B72" s="167"/>
      <c r="C72" s="189" t="s">
        <v>820</v>
      </c>
      <c r="D72" s="184" t="s">
        <v>821</v>
      </c>
      <c r="E72" s="290">
        <v>5100000</v>
      </c>
      <c r="F72" s="290">
        <v>5100000</v>
      </c>
      <c r="G72" s="186">
        <v>0</v>
      </c>
      <c r="H72" s="461"/>
    </row>
    <row r="73" spans="1:8" ht="19.5" customHeight="1">
      <c r="A73" s="168"/>
      <c r="B73" s="167"/>
      <c r="C73" s="189" t="s">
        <v>822</v>
      </c>
      <c r="D73" s="184" t="s">
        <v>823</v>
      </c>
      <c r="E73" s="290">
        <v>500000</v>
      </c>
      <c r="F73" s="290">
        <v>500000</v>
      </c>
      <c r="G73" s="186">
        <v>0</v>
      </c>
      <c r="H73" s="461"/>
    </row>
    <row r="74" spans="1:8" ht="19.5" customHeight="1">
      <c r="A74" s="168"/>
      <c r="B74" s="167"/>
      <c r="C74" s="189" t="s">
        <v>824</v>
      </c>
      <c r="D74" s="184" t="s">
        <v>825</v>
      </c>
      <c r="E74" s="199">
        <v>80000</v>
      </c>
      <c r="F74" s="199">
        <v>80000</v>
      </c>
      <c r="G74" s="171">
        <v>0</v>
      </c>
      <c r="H74" s="461"/>
    </row>
    <row r="75" spans="1:8" ht="19.5" customHeight="1">
      <c r="A75" s="168"/>
      <c r="B75" s="167"/>
      <c r="C75" s="189" t="s">
        <v>826</v>
      </c>
      <c r="D75" s="184" t="s">
        <v>827</v>
      </c>
      <c r="E75" s="199">
        <v>110000</v>
      </c>
      <c r="F75" s="199">
        <v>110000</v>
      </c>
      <c r="G75" s="171">
        <v>0</v>
      </c>
      <c r="H75" s="461"/>
    </row>
    <row r="76" spans="1:8" ht="19.5" customHeight="1">
      <c r="A76" s="168"/>
      <c r="B76" s="184"/>
      <c r="C76" s="189" t="s">
        <v>828</v>
      </c>
      <c r="D76" s="184" t="s">
        <v>829</v>
      </c>
      <c r="E76" s="290">
        <v>30000</v>
      </c>
      <c r="F76" s="290">
        <v>30000</v>
      </c>
      <c r="G76" s="186">
        <v>0</v>
      </c>
      <c r="H76" s="461"/>
    </row>
    <row r="77" spans="1:8" ht="19.5" customHeight="1">
      <c r="A77" s="168"/>
      <c r="B77" s="184"/>
      <c r="C77" s="189" t="s">
        <v>818</v>
      </c>
      <c r="D77" s="184" t="s">
        <v>819</v>
      </c>
      <c r="E77" s="199">
        <v>100000</v>
      </c>
      <c r="F77" s="199">
        <v>100000</v>
      </c>
      <c r="G77" s="171">
        <v>0</v>
      </c>
      <c r="H77" s="461"/>
    </row>
    <row r="78" spans="1:8" ht="19.5" customHeight="1">
      <c r="A78" s="168"/>
      <c r="B78" s="184"/>
      <c r="C78" s="189"/>
      <c r="D78" s="184"/>
      <c r="E78" s="199"/>
      <c r="F78" s="199" t="s">
        <v>756</v>
      </c>
      <c r="G78" s="171"/>
      <c r="H78" s="461"/>
    </row>
    <row r="79" spans="1:8" ht="19.5" customHeight="1">
      <c r="A79" s="168"/>
      <c r="B79" s="167">
        <v>75616</v>
      </c>
      <c r="C79" s="189"/>
      <c r="D79" s="167" t="s">
        <v>882</v>
      </c>
      <c r="E79" s="296">
        <f>SUM(E82:E91)</f>
        <v>4839000</v>
      </c>
      <c r="F79" s="296">
        <f>SUM(F82:F91)</f>
        <v>4839000</v>
      </c>
      <c r="G79" s="176">
        <v>0</v>
      </c>
      <c r="H79" s="461"/>
    </row>
    <row r="80" spans="1:8" ht="19.5" customHeight="1">
      <c r="A80" s="168"/>
      <c r="B80" s="167"/>
      <c r="C80" s="189"/>
      <c r="D80" s="167" t="s">
        <v>883</v>
      </c>
      <c r="E80" s="199"/>
      <c r="F80" s="199"/>
      <c r="G80" s="171"/>
      <c r="H80" s="461"/>
    </row>
    <row r="81" spans="1:8" ht="19.5" customHeight="1">
      <c r="A81" s="168"/>
      <c r="B81" s="167"/>
      <c r="C81" s="189"/>
      <c r="D81" s="167" t="s">
        <v>884</v>
      </c>
      <c r="E81" s="199"/>
      <c r="F81" s="199"/>
      <c r="G81" s="171"/>
      <c r="H81" s="461"/>
    </row>
    <row r="82" spans="1:8" ht="19.5" customHeight="1">
      <c r="A82" s="168"/>
      <c r="B82" s="167"/>
      <c r="C82" s="189" t="s">
        <v>820</v>
      </c>
      <c r="D82" s="184" t="s">
        <v>821</v>
      </c>
      <c r="E82" s="199">
        <v>2480000</v>
      </c>
      <c r="F82" s="199">
        <v>2480000</v>
      </c>
      <c r="G82" s="171">
        <v>0</v>
      </c>
      <c r="H82" s="461"/>
    </row>
    <row r="83" spans="1:8" ht="19.5" customHeight="1">
      <c r="A83" s="168"/>
      <c r="B83" s="167"/>
      <c r="C83" s="189" t="s">
        <v>822</v>
      </c>
      <c r="D83" s="184" t="s">
        <v>823</v>
      </c>
      <c r="E83" s="199">
        <v>1110000</v>
      </c>
      <c r="F83" s="199">
        <v>1110000</v>
      </c>
      <c r="G83" s="171">
        <v>0</v>
      </c>
      <c r="H83" s="461"/>
    </row>
    <row r="84" spans="1:8" ht="19.5" customHeight="1">
      <c r="A84" s="168"/>
      <c r="B84" s="167"/>
      <c r="C84" s="189" t="s">
        <v>824</v>
      </c>
      <c r="D84" s="184" t="s">
        <v>825</v>
      </c>
      <c r="E84" s="199">
        <v>4000</v>
      </c>
      <c r="F84" s="199">
        <v>4000</v>
      </c>
      <c r="G84" s="171">
        <v>0</v>
      </c>
      <c r="H84" s="461"/>
    </row>
    <row r="85" spans="1:8" ht="19.5" customHeight="1">
      <c r="A85" s="168"/>
      <c r="B85" s="167"/>
      <c r="C85" s="189" t="s">
        <v>826</v>
      </c>
      <c r="D85" s="184" t="s">
        <v>827</v>
      </c>
      <c r="E85" s="199">
        <v>160000</v>
      </c>
      <c r="F85" s="199">
        <v>160000</v>
      </c>
      <c r="G85" s="171">
        <v>0</v>
      </c>
      <c r="H85" s="461"/>
    </row>
    <row r="86" spans="1:8" ht="19.5" customHeight="1">
      <c r="A86" s="168"/>
      <c r="B86" s="167"/>
      <c r="C86" s="189" t="s">
        <v>830</v>
      </c>
      <c r="D86" s="184" t="s">
        <v>831</v>
      </c>
      <c r="E86" s="199">
        <v>60000</v>
      </c>
      <c r="F86" s="199">
        <v>60000</v>
      </c>
      <c r="G86" s="171">
        <v>0</v>
      </c>
      <c r="H86" s="461"/>
    </row>
    <row r="87" spans="1:8" ht="19.5" customHeight="1">
      <c r="A87" s="168"/>
      <c r="B87" s="167"/>
      <c r="C87" s="189" t="s">
        <v>1121</v>
      </c>
      <c r="D87" s="184" t="s">
        <v>1122</v>
      </c>
      <c r="E87" s="199">
        <v>15000</v>
      </c>
      <c r="F87" s="199">
        <v>15000</v>
      </c>
      <c r="G87" s="171">
        <v>0</v>
      </c>
      <c r="H87" s="461"/>
    </row>
    <row r="88" spans="1:8" ht="19.5" customHeight="1">
      <c r="A88" s="168"/>
      <c r="B88" s="167"/>
      <c r="C88" s="189" t="s">
        <v>832</v>
      </c>
      <c r="D88" s="184" t="s">
        <v>885</v>
      </c>
      <c r="E88" s="199">
        <v>150000</v>
      </c>
      <c r="F88" s="199">
        <v>150000</v>
      </c>
      <c r="G88" s="171">
        <v>0</v>
      </c>
      <c r="H88" s="461"/>
    </row>
    <row r="89" spans="1:8" ht="19.5" customHeight="1">
      <c r="A89" s="168"/>
      <c r="B89" s="167"/>
      <c r="C89" s="189" t="s">
        <v>828</v>
      </c>
      <c r="D89" s="184" t="s">
        <v>829</v>
      </c>
      <c r="E89" s="199">
        <v>700000</v>
      </c>
      <c r="F89" s="199">
        <v>700000</v>
      </c>
      <c r="G89" s="171">
        <v>0</v>
      </c>
      <c r="H89" s="461"/>
    </row>
    <row r="90" spans="1:8" ht="19.5" customHeight="1">
      <c r="A90" s="168"/>
      <c r="B90" s="167"/>
      <c r="C90" s="189" t="s">
        <v>798</v>
      </c>
      <c r="D90" s="184" t="s">
        <v>886</v>
      </c>
      <c r="E90" s="199">
        <v>10000</v>
      </c>
      <c r="F90" s="199">
        <v>10000</v>
      </c>
      <c r="G90" s="171">
        <v>0</v>
      </c>
      <c r="H90" s="461"/>
    </row>
    <row r="91" spans="1:8" ht="19.5" customHeight="1">
      <c r="A91" s="168"/>
      <c r="B91" s="167"/>
      <c r="C91" s="189" t="s">
        <v>818</v>
      </c>
      <c r="D91" s="184" t="s">
        <v>819</v>
      </c>
      <c r="E91" s="199">
        <v>150000</v>
      </c>
      <c r="F91" s="199">
        <v>150000</v>
      </c>
      <c r="G91" s="171">
        <v>0</v>
      </c>
      <c r="H91" s="461"/>
    </row>
    <row r="92" spans="1:8" ht="19.5" customHeight="1">
      <c r="A92" s="168"/>
      <c r="B92" s="184"/>
      <c r="C92" s="189"/>
      <c r="D92" s="184"/>
      <c r="E92" s="199"/>
      <c r="F92" s="199"/>
      <c r="G92" s="171"/>
      <c r="H92" s="461"/>
    </row>
    <row r="93" spans="1:8" ht="19.5" customHeight="1">
      <c r="A93" s="168"/>
      <c r="B93" s="167">
        <v>75618</v>
      </c>
      <c r="C93" s="189"/>
      <c r="D93" s="167" t="s">
        <v>887</v>
      </c>
      <c r="E93" s="298">
        <f>SUM(E95:E99)</f>
        <v>1010100</v>
      </c>
      <c r="F93" s="298">
        <f>SUM(F95:F99)</f>
        <v>1010100</v>
      </c>
      <c r="G93" s="249">
        <v>0</v>
      </c>
      <c r="H93" s="461"/>
    </row>
    <row r="94" spans="1:8" ht="19.5" customHeight="1">
      <c r="A94" s="168"/>
      <c r="B94" s="201"/>
      <c r="C94" s="202"/>
      <c r="D94" s="167" t="s">
        <v>888</v>
      </c>
      <c r="E94" s="299"/>
      <c r="F94" s="299"/>
      <c r="G94" s="203"/>
      <c r="H94" s="461"/>
    </row>
    <row r="95" spans="1:8" ht="19.5" customHeight="1">
      <c r="A95" s="168"/>
      <c r="B95" s="184"/>
      <c r="C95" s="189" t="s">
        <v>833</v>
      </c>
      <c r="D95" s="184" t="s">
        <v>834</v>
      </c>
      <c r="E95" s="199">
        <v>600000</v>
      </c>
      <c r="F95" s="199">
        <v>600000</v>
      </c>
      <c r="G95" s="171">
        <v>0</v>
      </c>
      <c r="H95" s="461"/>
    </row>
    <row r="96" spans="1:8" ht="19.5" customHeight="1">
      <c r="A96" s="168"/>
      <c r="B96" s="167"/>
      <c r="C96" s="189" t="s">
        <v>835</v>
      </c>
      <c r="D96" s="184" t="s">
        <v>889</v>
      </c>
      <c r="E96" s="199">
        <v>350000</v>
      </c>
      <c r="F96" s="199">
        <v>350000</v>
      </c>
      <c r="G96" s="171">
        <v>0</v>
      </c>
      <c r="H96" s="461"/>
    </row>
    <row r="97" spans="1:8" ht="19.5" customHeight="1">
      <c r="A97" s="168"/>
      <c r="B97" s="167"/>
      <c r="C97" s="189" t="s">
        <v>795</v>
      </c>
      <c r="D97" s="184" t="s">
        <v>890</v>
      </c>
      <c r="E97" s="199">
        <v>60000</v>
      </c>
      <c r="F97" s="199">
        <v>60000</v>
      </c>
      <c r="G97" s="171">
        <v>0</v>
      </c>
      <c r="H97" s="461"/>
    </row>
    <row r="98" spans="1:8" ht="19.5" customHeight="1">
      <c r="A98" s="168"/>
      <c r="B98" s="167"/>
      <c r="C98" s="189"/>
      <c r="D98" s="184" t="s">
        <v>864</v>
      </c>
      <c r="E98" s="296"/>
      <c r="F98" s="296"/>
      <c r="G98" s="176"/>
      <c r="H98" s="461"/>
    </row>
    <row r="99" spans="1:8" ht="19.5" customHeight="1">
      <c r="A99" s="168"/>
      <c r="B99" s="167"/>
      <c r="C99" s="189" t="s">
        <v>1118</v>
      </c>
      <c r="D99" s="184" t="s">
        <v>1119</v>
      </c>
      <c r="E99" s="199">
        <v>100</v>
      </c>
      <c r="F99" s="199">
        <v>100</v>
      </c>
      <c r="G99" s="171">
        <v>0</v>
      </c>
      <c r="H99" s="461"/>
    </row>
    <row r="100" spans="1:8" ht="19.5" customHeight="1">
      <c r="A100" s="168"/>
      <c r="B100" s="167"/>
      <c r="C100" s="189"/>
      <c r="D100" s="184"/>
      <c r="E100" s="199"/>
      <c r="F100" s="199"/>
      <c r="G100" s="171"/>
      <c r="H100" s="461"/>
    </row>
    <row r="101" spans="1:8" ht="19.5" customHeight="1">
      <c r="A101" s="168"/>
      <c r="B101" s="167">
        <v>75621</v>
      </c>
      <c r="C101" s="189"/>
      <c r="D101" s="167" t="s">
        <v>836</v>
      </c>
      <c r="E101" s="296">
        <f>SUM(E102:E103)</f>
        <v>8611507</v>
      </c>
      <c r="F101" s="296">
        <f>SUM(F102:F103)</f>
        <v>8611507</v>
      </c>
      <c r="G101" s="176">
        <v>0</v>
      </c>
      <c r="H101" s="461"/>
    </row>
    <row r="102" spans="1:8" ht="19.5" customHeight="1">
      <c r="A102" s="168"/>
      <c r="B102" s="184"/>
      <c r="C102" s="189" t="s">
        <v>837</v>
      </c>
      <c r="D102" s="184" t="s">
        <v>838</v>
      </c>
      <c r="E102" s="199">
        <v>8011507</v>
      </c>
      <c r="F102" s="199">
        <v>8011507</v>
      </c>
      <c r="G102" s="171">
        <v>0</v>
      </c>
      <c r="H102" s="461"/>
    </row>
    <row r="103" spans="1:8" ht="19.5" customHeight="1">
      <c r="A103" s="168"/>
      <c r="B103" s="184"/>
      <c r="C103" s="189" t="s">
        <v>839</v>
      </c>
      <c r="D103" s="184" t="s">
        <v>840</v>
      </c>
      <c r="E103" s="199">
        <v>600000</v>
      </c>
      <c r="F103" s="199">
        <v>600000</v>
      </c>
      <c r="G103" s="171">
        <v>0</v>
      </c>
      <c r="H103" s="461"/>
    </row>
    <row r="104" spans="1:8" ht="19.5" customHeight="1">
      <c r="A104" s="416"/>
      <c r="B104" s="191"/>
      <c r="C104" s="204"/>
      <c r="D104" s="191"/>
      <c r="E104" s="300"/>
      <c r="F104" s="300"/>
      <c r="G104" s="175"/>
      <c r="H104" s="461"/>
    </row>
    <row r="105" spans="1:8" ht="19.5" customHeight="1">
      <c r="A105" s="212">
        <v>758</v>
      </c>
      <c r="B105" s="215"/>
      <c r="C105" s="219"/>
      <c r="D105" s="212" t="s">
        <v>841</v>
      </c>
      <c r="E105" s="214">
        <f>SUM(E106,E109,E112)</f>
        <v>13401993</v>
      </c>
      <c r="F105" s="214">
        <f>SUM(F106,F109,F112)</f>
        <v>13401993</v>
      </c>
      <c r="G105" s="214">
        <v>0</v>
      </c>
      <c r="H105" s="461"/>
    </row>
    <row r="106" spans="1:8" ht="19.5" customHeight="1">
      <c r="A106" s="181"/>
      <c r="B106" s="182">
        <v>75801</v>
      </c>
      <c r="C106" s="205"/>
      <c r="D106" s="181" t="s">
        <v>893</v>
      </c>
      <c r="E106" s="166">
        <v>9076078</v>
      </c>
      <c r="F106" s="166">
        <v>9076078</v>
      </c>
      <c r="G106" s="166">
        <v>0</v>
      </c>
      <c r="H106" s="461"/>
    </row>
    <row r="107" spans="1:8" ht="19.5" customHeight="1">
      <c r="A107" s="167"/>
      <c r="B107" s="185"/>
      <c r="C107" s="185">
        <v>2920</v>
      </c>
      <c r="D107" s="184" t="s">
        <v>842</v>
      </c>
      <c r="E107" s="171">
        <v>9076078</v>
      </c>
      <c r="F107" s="171">
        <v>9076078</v>
      </c>
      <c r="G107" s="171">
        <v>0</v>
      </c>
      <c r="H107" s="461"/>
    </row>
    <row r="108" spans="1:8" ht="19.5" customHeight="1">
      <c r="A108" s="167"/>
      <c r="B108" s="185"/>
      <c r="C108" s="185"/>
      <c r="D108" s="184"/>
      <c r="E108" s="176"/>
      <c r="F108" s="176"/>
      <c r="G108" s="176"/>
      <c r="H108" s="461"/>
    </row>
    <row r="109" spans="1:8" ht="19.5" customHeight="1">
      <c r="A109" s="167"/>
      <c r="B109" s="187">
        <v>75807</v>
      </c>
      <c r="C109" s="185"/>
      <c r="D109" s="167" t="s">
        <v>843</v>
      </c>
      <c r="E109" s="176">
        <v>4037927</v>
      </c>
      <c r="F109" s="176">
        <v>4037927</v>
      </c>
      <c r="G109" s="176">
        <v>0</v>
      </c>
      <c r="H109" s="461"/>
    </row>
    <row r="110" spans="1:8" ht="19.5" customHeight="1">
      <c r="A110" s="167"/>
      <c r="B110" s="187"/>
      <c r="C110" s="185">
        <v>2920</v>
      </c>
      <c r="D110" s="184" t="s">
        <v>842</v>
      </c>
      <c r="E110" s="171">
        <v>4037927</v>
      </c>
      <c r="F110" s="171">
        <v>4037927</v>
      </c>
      <c r="G110" s="171">
        <v>0</v>
      </c>
      <c r="H110" s="461"/>
    </row>
    <row r="111" spans="1:8" ht="19.5" customHeight="1">
      <c r="A111" s="167"/>
      <c r="B111" s="187"/>
      <c r="C111" s="185"/>
      <c r="D111" s="184"/>
      <c r="E111" s="171"/>
      <c r="F111" s="171"/>
      <c r="G111" s="171"/>
      <c r="H111" s="461"/>
    </row>
    <row r="112" spans="1:8" ht="19.5" customHeight="1">
      <c r="A112" s="167"/>
      <c r="B112" s="187">
        <v>75831</v>
      </c>
      <c r="C112" s="185"/>
      <c r="D112" s="167" t="s">
        <v>844</v>
      </c>
      <c r="E112" s="176">
        <v>287988</v>
      </c>
      <c r="F112" s="176">
        <v>287988</v>
      </c>
      <c r="G112" s="176">
        <v>0</v>
      </c>
      <c r="H112" s="461"/>
    </row>
    <row r="113" spans="1:8" ht="19.5" customHeight="1">
      <c r="A113" s="167"/>
      <c r="B113" s="185"/>
      <c r="C113" s="185">
        <v>2920</v>
      </c>
      <c r="D113" s="184" t="s">
        <v>842</v>
      </c>
      <c r="E113" s="171">
        <v>287988</v>
      </c>
      <c r="F113" s="171">
        <v>287988</v>
      </c>
      <c r="G113" s="171">
        <v>0</v>
      </c>
      <c r="H113" s="461"/>
    </row>
    <row r="114" spans="1:8" ht="19.5" customHeight="1">
      <c r="A114" s="172"/>
      <c r="B114" s="197"/>
      <c r="C114" s="197"/>
      <c r="D114" s="191"/>
      <c r="E114" s="175"/>
      <c r="F114" s="175"/>
      <c r="G114" s="175"/>
      <c r="H114" s="461"/>
    </row>
    <row r="115" spans="1:8" ht="19.5" customHeight="1">
      <c r="A115" s="210">
        <v>801</v>
      </c>
      <c r="B115" s="474"/>
      <c r="C115" s="221"/>
      <c r="D115" s="210" t="s">
        <v>845</v>
      </c>
      <c r="E115" s="222">
        <f>SUM(E116,E121,E124)</f>
        <v>532784.6</v>
      </c>
      <c r="F115" s="222">
        <f>SUM(F116,F121,F124)</f>
        <v>32784.600000000006</v>
      </c>
      <c r="G115" s="222">
        <f>SUM(G116,G121,G124)</f>
        <v>500000</v>
      </c>
      <c r="H115" s="461"/>
    </row>
    <row r="116" spans="1:8" ht="19.5" customHeight="1">
      <c r="A116" s="167"/>
      <c r="B116" s="187">
        <v>80101</v>
      </c>
      <c r="C116" s="190"/>
      <c r="D116" s="167" t="s">
        <v>1107</v>
      </c>
      <c r="E116" s="176">
        <v>500000</v>
      </c>
      <c r="F116" s="176">
        <v>0</v>
      </c>
      <c r="G116" s="176">
        <v>500000</v>
      </c>
      <c r="H116" s="461"/>
    </row>
    <row r="117" spans="1:8" ht="19.5" customHeight="1">
      <c r="A117" s="167"/>
      <c r="B117" s="187"/>
      <c r="C117" s="189">
        <v>6260</v>
      </c>
      <c r="D117" s="184" t="s">
        <v>896</v>
      </c>
      <c r="E117" s="171">
        <v>500000</v>
      </c>
      <c r="F117" s="171">
        <v>0</v>
      </c>
      <c r="G117" s="171">
        <v>500000</v>
      </c>
      <c r="H117" s="461"/>
    </row>
    <row r="118" spans="1:8" ht="19.5" customHeight="1">
      <c r="A118" s="167"/>
      <c r="B118" s="187"/>
      <c r="C118" s="206"/>
      <c r="D118" s="184" t="s">
        <v>897</v>
      </c>
      <c r="E118" s="176"/>
      <c r="F118" s="176"/>
      <c r="G118" s="176"/>
      <c r="H118" s="461"/>
    </row>
    <row r="119" spans="1:8" ht="19.5" customHeight="1">
      <c r="A119" s="167"/>
      <c r="B119" s="167"/>
      <c r="C119" s="206"/>
      <c r="D119" s="184" t="s">
        <v>898</v>
      </c>
      <c r="E119" s="176"/>
      <c r="F119" s="176"/>
      <c r="G119" s="176"/>
      <c r="H119" s="461"/>
    </row>
    <row r="120" spans="1:8" ht="19.5" customHeight="1">
      <c r="A120" s="167"/>
      <c r="B120" s="167"/>
      <c r="C120" s="206"/>
      <c r="D120" s="184"/>
      <c r="E120" s="176"/>
      <c r="F120" s="176"/>
      <c r="G120" s="176"/>
      <c r="H120" s="461"/>
    </row>
    <row r="121" spans="1:8" ht="19.5" customHeight="1">
      <c r="A121" s="167"/>
      <c r="B121" s="187">
        <v>80114</v>
      </c>
      <c r="C121" s="194"/>
      <c r="D121" s="167" t="s">
        <v>549</v>
      </c>
      <c r="E121" s="176">
        <v>2000</v>
      </c>
      <c r="F121" s="176">
        <v>2000</v>
      </c>
      <c r="G121" s="176">
        <v>0</v>
      </c>
      <c r="H121" s="461"/>
    </row>
    <row r="122" spans="1:8" ht="19.5" customHeight="1">
      <c r="A122" s="167"/>
      <c r="B122" s="187"/>
      <c r="C122" s="189" t="s">
        <v>812</v>
      </c>
      <c r="D122" s="184" t="s">
        <v>815</v>
      </c>
      <c r="E122" s="171">
        <v>2000</v>
      </c>
      <c r="F122" s="171">
        <v>2000</v>
      </c>
      <c r="G122" s="171">
        <v>0</v>
      </c>
      <c r="H122" s="461"/>
    </row>
    <row r="123" spans="1:8" ht="19.5" customHeight="1">
      <c r="A123" s="167"/>
      <c r="B123" s="187"/>
      <c r="C123" s="189"/>
      <c r="D123" s="184"/>
      <c r="E123" s="176"/>
      <c r="F123" s="176"/>
      <c r="G123" s="176"/>
      <c r="H123" s="461"/>
    </row>
    <row r="124" spans="1:8" ht="19.5" customHeight="1">
      <c r="A124" s="167"/>
      <c r="B124" s="187">
        <v>80195</v>
      </c>
      <c r="C124" s="189"/>
      <c r="D124" s="167" t="s">
        <v>810</v>
      </c>
      <c r="E124" s="176">
        <f>SUM(E125:E131)</f>
        <v>30784.600000000002</v>
      </c>
      <c r="F124" s="176">
        <f>SUM(F125:F130)</f>
        <v>30784.600000000002</v>
      </c>
      <c r="G124" s="176">
        <v>0</v>
      </c>
      <c r="H124" s="461"/>
    </row>
    <row r="125" spans="1:8" ht="19.5" customHeight="1">
      <c r="A125" s="167"/>
      <c r="B125" s="187"/>
      <c r="C125" s="185">
        <v>2030</v>
      </c>
      <c r="D125" s="184" t="s">
        <v>735</v>
      </c>
      <c r="E125" s="171">
        <v>24000</v>
      </c>
      <c r="F125" s="171">
        <v>24000</v>
      </c>
      <c r="G125" s="171">
        <v>0</v>
      </c>
      <c r="H125" s="461"/>
    </row>
    <row r="126" spans="1:8" ht="19.5" customHeight="1">
      <c r="A126" s="167"/>
      <c r="B126" s="187"/>
      <c r="C126" s="185"/>
      <c r="D126" s="184" t="s">
        <v>895</v>
      </c>
      <c r="E126" s="176"/>
      <c r="F126" s="176"/>
      <c r="G126" s="176"/>
      <c r="H126" s="461"/>
    </row>
    <row r="127" spans="1:8" ht="19.5" customHeight="1">
      <c r="A127" s="167"/>
      <c r="B127" s="187"/>
      <c r="C127" s="185">
        <v>2708</v>
      </c>
      <c r="D127" s="184" t="s">
        <v>547</v>
      </c>
      <c r="E127" s="171">
        <v>5088.45</v>
      </c>
      <c r="F127" s="171">
        <v>5088.45</v>
      </c>
      <c r="G127" s="176"/>
      <c r="H127" s="461"/>
    </row>
    <row r="128" spans="1:8" ht="19.5" customHeight="1">
      <c r="A128" s="167"/>
      <c r="B128" s="187"/>
      <c r="C128" s="185"/>
      <c r="D128" s="184" t="s">
        <v>548</v>
      </c>
      <c r="E128" s="171"/>
      <c r="F128" s="171"/>
      <c r="G128" s="176"/>
      <c r="H128" s="461"/>
    </row>
    <row r="129" spans="1:8" ht="19.5" customHeight="1">
      <c r="A129" s="167"/>
      <c r="B129" s="187"/>
      <c r="C129" s="185"/>
      <c r="D129" s="184" t="s">
        <v>710</v>
      </c>
      <c r="E129" s="171"/>
      <c r="F129" s="171"/>
      <c r="G129" s="176"/>
      <c r="H129" s="461"/>
    </row>
    <row r="130" spans="1:8" ht="19.5" customHeight="1">
      <c r="A130" s="167"/>
      <c r="B130" s="187"/>
      <c r="C130" s="185">
        <v>2709</v>
      </c>
      <c r="D130" s="184" t="s">
        <v>547</v>
      </c>
      <c r="E130" s="171">
        <v>1696.15</v>
      </c>
      <c r="F130" s="171">
        <v>1696.15</v>
      </c>
      <c r="G130" s="176"/>
      <c r="H130" s="461"/>
    </row>
    <row r="131" spans="1:8" ht="19.5" customHeight="1">
      <c r="A131" s="167"/>
      <c r="B131" s="187"/>
      <c r="C131" s="185"/>
      <c r="D131" s="184" t="s">
        <v>548</v>
      </c>
      <c r="E131" s="176"/>
      <c r="F131" s="176"/>
      <c r="G131" s="176"/>
      <c r="H131" s="461"/>
    </row>
    <row r="132" spans="1:8" ht="19.5" customHeight="1">
      <c r="A132" s="167"/>
      <c r="B132" s="187"/>
      <c r="C132" s="185"/>
      <c r="D132" s="184" t="s">
        <v>710</v>
      </c>
      <c r="E132" s="176"/>
      <c r="F132" s="176"/>
      <c r="G132" s="176"/>
      <c r="H132" s="461"/>
    </row>
    <row r="133" spans="1:8" ht="19.5" customHeight="1">
      <c r="A133" s="172"/>
      <c r="B133" s="191"/>
      <c r="C133" s="200"/>
      <c r="D133" s="191"/>
      <c r="E133" s="175"/>
      <c r="F133" s="175"/>
      <c r="G133" s="175"/>
      <c r="H133" s="461"/>
    </row>
    <row r="134" spans="1:8" ht="19.5" customHeight="1">
      <c r="A134" s="212">
        <v>852</v>
      </c>
      <c r="B134" s="215"/>
      <c r="C134" s="219"/>
      <c r="D134" s="212" t="s">
        <v>874</v>
      </c>
      <c r="E134" s="214">
        <f>SUM(E135,E143,E149,E156,E164,E168,E176,)</f>
        <v>8113300</v>
      </c>
      <c r="F134" s="214">
        <f>SUM(F135,F143,F149,F156,F164,F168,F176,)</f>
        <v>8113300</v>
      </c>
      <c r="G134" s="214">
        <f>SUM(G135,G143,G149,G156,G164,G168,G176,)</f>
        <v>0</v>
      </c>
      <c r="H134" s="461"/>
    </row>
    <row r="135" spans="1:8" ht="19.5" customHeight="1">
      <c r="A135" s="181"/>
      <c r="B135" s="181">
        <v>85203</v>
      </c>
      <c r="C135" s="183"/>
      <c r="D135" s="181" t="s">
        <v>847</v>
      </c>
      <c r="E135" s="198">
        <f>SUM(E136:E140)</f>
        <v>312050</v>
      </c>
      <c r="F135" s="198">
        <f>SUM(F136:F140)</f>
        <v>312050</v>
      </c>
      <c r="G135" s="166">
        <v>0</v>
      </c>
      <c r="H135" s="461"/>
    </row>
    <row r="136" spans="1:8" ht="19.5" customHeight="1">
      <c r="A136" s="167"/>
      <c r="B136" s="167"/>
      <c r="C136" s="185">
        <v>2010</v>
      </c>
      <c r="D136" s="184" t="s">
        <v>736</v>
      </c>
      <c r="E136" s="199">
        <v>312000</v>
      </c>
      <c r="F136" s="199">
        <v>312000</v>
      </c>
      <c r="G136" s="171">
        <v>0</v>
      </c>
      <c r="H136" s="461"/>
    </row>
    <row r="137" spans="1:8" ht="19.5" customHeight="1">
      <c r="A137" s="167"/>
      <c r="B137" s="167"/>
      <c r="C137" s="194"/>
      <c r="D137" s="184" t="s">
        <v>869</v>
      </c>
      <c r="E137" s="199"/>
      <c r="F137" s="199"/>
      <c r="G137" s="171"/>
      <c r="H137" s="461"/>
    </row>
    <row r="138" spans="1:8" ht="19.5" customHeight="1">
      <c r="A138" s="167"/>
      <c r="B138" s="167"/>
      <c r="C138" s="194"/>
      <c r="D138" s="184" t="s">
        <v>894</v>
      </c>
      <c r="E138" s="199"/>
      <c r="F138" s="199"/>
      <c r="G138" s="171"/>
      <c r="H138" s="461"/>
    </row>
    <row r="139" spans="1:8" ht="19.5" customHeight="1">
      <c r="A139" s="172"/>
      <c r="B139" s="172"/>
      <c r="C139" s="200"/>
      <c r="D139" s="191"/>
      <c r="E139" s="300"/>
      <c r="F139" s="300"/>
      <c r="G139" s="175"/>
      <c r="H139" s="461"/>
    </row>
    <row r="140" spans="1:8" ht="19.5" customHeight="1">
      <c r="A140" s="167"/>
      <c r="B140" s="167"/>
      <c r="C140" s="185">
        <v>2360</v>
      </c>
      <c r="D140" s="184" t="s">
        <v>871</v>
      </c>
      <c r="E140" s="199">
        <v>50</v>
      </c>
      <c r="F140" s="199">
        <v>50</v>
      </c>
      <c r="G140" s="171">
        <v>0</v>
      </c>
      <c r="H140" s="461"/>
    </row>
    <row r="141" spans="1:8" ht="19.5" customHeight="1">
      <c r="A141" s="167"/>
      <c r="B141" s="167"/>
      <c r="C141" s="185"/>
      <c r="D141" s="184" t="s">
        <v>869</v>
      </c>
      <c r="E141" s="199"/>
      <c r="F141" s="199"/>
      <c r="G141" s="171"/>
      <c r="H141" s="461"/>
    </row>
    <row r="142" spans="1:8" ht="19.5" customHeight="1">
      <c r="A142" s="167"/>
      <c r="B142" s="167"/>
      <c r="C142" s="194"/>
      <c r="D142" s="184"/>
      <c r="E142" s="199"/>
      <c r="F142" s="199"/>
      <c r="G142" s="171"/>
      <c r="H142" s="461"/>
    </row>
    <row r="143" spans="1:8" ht="19.5" customHeight="1">
      <c r="A143" s="167"/>
      <c r="B143" s="167">
        <v>85212</v>
      </c>
      <c r="C143" s="194"/>
      <c r="D143" s="167" t="s">
        <v>1056</v>
      </c>
      <c r="E143" s="296">
        <v>5951000</v>
      </c>
      <c r="F143" s="296">
        <v>5951000</v>
      </c>
      <c r="G143" s="176">
        <v>0</v>
      </c>
      <c r="H143" s="461"/>
    </row>
    <row r="144" spans="1:8" ht="19.5" customHeight="1">
      <c r="A144" s="167"/>
      <c r="B144" s="167"/>
      <c r="C144" s="194"/>
      <c r="D144" s="167" t="s">
        <v>1057</v>
      </c>
      <c r="E144" s="199"/>
      <c r="F144" s="199"/>
      <c r="G144" s="171"/>
      <c r="H144" s="461"/>
    </row>
    <row r="145" spans="1:8" ht="19.5" customHeight="1">
      <c r="A145" s="167"/>
      <c r="B145" s="167"/>
      <c r="C145" s="185">
        <v>2010</v>
      </c>
      <c r="D145" s="184" t="s">
        <v>736</v>
      </c>
      <c r="E145" s="199">
        <v>5951000</v>
      </c>
      <c r="F145" s="199">
        <v>5951000</v>
      </c>
      <c r="G145" s="171">
        <v>0</v>
      </c>
      <c r="H145" s="461"/>
    </row>
    <row r="146" spans="1:8" ht="19.5" customHeight="1">
      <c r="A146" s="167"/>
      <c r="B146" s="167"/>
      <c r="C146" s="194"/>
      <c r="D146" s="184" t="s">
        <v>869</v>
      </c>
      <c r="E146" s="199"/>
      <c r="F146" s="199"/>
      <c r="G146" s="171"/>
      <c r="H146" s="461"/>
    </row>
    <row r="147" spans="1:8" ht="19.5" customHeight="1">
      <c r="A147" s="167"/>
      <c r="B147" s="167"/>
      <c r="C147" s="194"/>
      <c r="D147" s="184" t="s">
        <v>894</v>
      </c>
      <c r="E147" s="199"/>
      <c r="F147" s="199"/>
      <c r="G147" s="171"/>
      <c r="H147" s="461"/>
    </row>
    <row r="148" spans="1:8" ht="19.5" customHeight="1">
      <c r="A148" s="167"/>
      <c r="B148" s="167"/>
      <c r="C148" s="194"/>
      <c r="D148" s="184"/>
      <c r="E148" s="199"/>
      <c r="F148" s="199"/>
      <c r="G148" s="171"/>
      <c r="H148" s="461"/>
    </row>
    <row r="149" spans="1:8" ht="19.5" customHeight="1">
      <c r="A149" s="167"/>
      <c r="B149" s="167">
        <v>85213</v>
      </c>
      <c r="C149" s="194"/>
      <c r="D149" s="167" t="s">
        <v>1058</v>
      </c>
      <c r="E149" s="296">
        <v>50000</v>
      </c>
      <c r="F149" s="296">
        <v>50000</v>
      </c>
      <c r="G149" s="176">
        <v>0</v>
      </c>
      <c r="H149" s="461"/>
    </row>
    <row r="150" spans="1:8" ht="19.5" customHeight="1">
      <c r="A150" s="167"/>
      <c r="B150" s="167"/>
      <c r="C150" s="194"/>
      <c r="D150" s="167" t="s">
        <v>1059</v>
      </c>
      <c r="E150" s="199"/>
      <c r="F150" s="199"/>
      <c r="G150" s="171"/>
      <c r="H150" s="461"/>
    </row>
    <row r="151" spans="1:8" ht="19.5" customHeight="1">
      <c r="A151" s="167"/>
      <c r="B151" s="167"/>
      <c r="C151" s="194"/>
      <c r="D151" s="167" t="s">
        <v>1060</v>
      </c>
      <c r="E151" s="199"/>
      <c r="F151" s="199"/>
      <c r="G151" s="171"/>
      <c r="H151" s="461"/>
    </row>
    <row r="152" spans="1:8" ht="19.5" customHeight="1">
      <c r="A152" s="167"/>
      <c r="B152" s="167"/>
      <c r="C152" s="185">
        <v>2010</v>
      </c>
      <c r="D152" s="184" t="s">
        <v>736</v>
      </c>
      <c r="E152" s="199">
        <v>50000</v>
      </c>
      <c r="F152" s="199">
        <v>50000</v>
      </c>
      <c r="G152" s="171">
        <v>0</v>
      </c>
      <c r="H152" s="461"/>
    </row>
    <row r="153" spans="1:8" ht="19.5" customHeight="1">
      <c r="A153" s="167"/>
      <c r="B153" s="167"/>
      <c r="C153" s="194"/>
      <c r="D153" s="184" t="s">
        <v>869</v>
      </c>
      <c r="E153" s="199"/>
      <c r="F153" s="199"/>
      <c r="G153" s="171"/>
      <c r="H153" s="461"/>
    </row>
    <row r="154" spans="1:8" ht="19.5" customHeight="1">
      <c r="A154" s="167"/>
      <c r="B154" s="167"/>
      <c r="C154" s="194"/>
      <c r="D154" s="184" t="s">
        <v>894</v>
      </c>
      <c r="E154" s="199"/>
      <c r="F154" s="199"/>
      <c r="G154" s="171"/>
      <c r="H154" s="461"/>
    </row>
    <row r="155" spans="1:8" ht="19.5" customHeight="1">
      <c r="A155" s="167"/>
      <c r="B155" s="167"/>
      <c r="C155" s="194"/>
      <c r="D155" s="184"/>
      <c r="E155" s="296"/>
      <c r="F155" s="296"/>
      <c r="G155" s="176"/>
      <c r="H155" s="461"/>
    </row>
    <row r="156" spans="1:8" ht="19.5" customHeight="1">
      <c r="A156" s="167"/>
      <c r="B156" s="167">
        <v>85214</v>
      </c>
      <c r="C156" s="194"/>
      <c r="D156" s="167" t="s">
        <v>1061</v>
      </c>
      <c r="E156" s="296">
        <f>SUM(E158:E163)</f>
        <v>1147000</v>
      </c>
      <c r="F156" s="296">
        <f>SUM(F158:F163)</f>
        <v>1147000</v>
      </c>
      <c r="G156" s="176">
        <v>0</v>
      </c>
      <c r="H156" s="461"/>
    </row>
    <row r="157" spans="1:8" ht="19.5" customHeight="1">
      <c r="A157" s="167"/>
      <c r="B157" s="167"/>
      <c r="C157" s="194"/>
      <c r="D157" s="167" t="s">
        <v>1062</v>
      </c>
      <c r="E157" s="290"/>
      <c r="F157" s="290"/>
      <c r="G157" s="186"/>
      <c r="H157" s="461"/>
    </row>
    <row r="158" spans="1:8" ht="19.5" customHeight="1">
      <c r="A158" s="167"/>
      <c r="B158" s="167"/>
      <c r="C158" s="185">
        <v>2010</v>
      </c>
      <c r="D158" s="184" t="s">
        <v>736</v>
      </c>
      <c r="E158" s="290">
        <v>495000</v>
      </c>
      <c r="F158" s="290">
        <v>495000</v>
      </c>
      <c r="G158" s="186">
        <v>0</v>
      </c>
      <c r="H158" s="461"/>
    </row>
    <row r="159" spans="1:8" ht="19.5" customHeight="1">
      <c r="A159" s="167"/>
      <c r="B159" s="167"/>
      <c r="C159" s="194"/>
      <c r="D159" s="184" t="s">
        <v>869</v>
      </c>
      <c r="E159" s="296"/>
      <c r="F159" s="296"/>
      <c r="G159" s="176"/>
      <c r="H159" s="461"/>
    </row>
    <row r="160" spans="1:8" ht="19.5" customHeight="1">
      <c r="A160" s="167"/>
      <c r="B160" s="167"/>
      <c r="C160" s="194"/>
      <c r="D160" s="184" t="s">
        <v>894</v>
      </c>
      <c r="E160" s="296"/>
      <c r="F160" s="296"/>
      <c r="G160" s="176"/>
      <c r="H160" s="461"/>
    </row>
    <row r="161" spans="1:8" ht="19.5" customHeight="1">
      <c r="A161" s="167"/>
      <c r="B161" s="167"/>
      <c r="C161" s="185">
        <v>2030</v>
      </c>
      <c r="D161" s="184" t="s">
        <v>735</v>
      </c>
      <c r="E161" s="199">
        <v>652000</v>
      </c>
      <c r="F161" s="199">
        <v>652000</v>
      </c>
      <c r="G161" s="171">
        <v>0</v>
      </c>
      <c r="H161" s="461"/>
    </row>
    <row r="162" spans="1:8" ht="19.5" customHeight="1">
      <c r="A162" s="167"/>
      <c r="B162" s="167"/>
      <c r="C162" s="185"/>
      <c r="D162" s="184" t="s">
        <v>895</v>
      </c>
      <c r="E162" s="199"/>
      <c r="F162" s="199"/>
      <c r="G162" s="171"/>
      <c r="H162" s="461"/>
    </row>
    <row r="163" spans="1:8" ht="19.5" customHeight="1">
      <c r="A163" s="167"/>
      <c r="B163" s="167"/>
      <c r="C163" s="194"/>
      <c r="D163" s="184"/>
      <c r="E163" s="296"/>
      <c r="F163" s="296"/>
      <c r="G163" s="176"/>
      <c r="H163" s="461"/>
    </row>
    <row r="164" spans="1:8" ht="19.5" customHeight="1">
      <c r="A164" s="167"/>
      <c r="B164" s="167">
        <v>85219</v>
      </c>
      <c r="C164" s="194"/>
      <c r="D164" s="167" t="s">
        <v>848</v>
      </c>
      <c r="E164" s="296">
        <v>301000</v>
      </c>
      <c r="F164" s="296">
        <v>301000</v>
      </c>
      <c r="G164" s="176">
        <v>0</v>
      </c>
      <c r="H164" s="461"/>
    </row>
    <row r="165" spans="1:8" ht="19.5" customHeight="1">
      <c r="A165" s="167"/>
      <c r="B165" s="167"/>
      <c r="C165" s="185">
        <v>2030</v>
      </c>
      <c r="D165" s="184" t="s">
        <v>735</v>
      </c>
      <c r="E165" s="290">
        <v>301000</v>
      </c>
      <c r="F165" s="290">
        <v>301000</v>
      </c>
      <c r="G165" s="186">
        <v>0</v>
      </c>
      <c r="H165" s="461"/>
    </row>
    <row r="166" spans="1:8" ht="19.5" customHeight="1">
      <c r="A166" s="167"/>
      <c r="B166" s="167"/>
      <c r="C166" s="194"/>
      <c r="D166" s="184" t="s">
        <v>895</v>
      </c>
      <c r="E166" s="290"/>
      <c r="F166" s="290"/>
      <c r="G166" s="186"/>
      <c r="H166" s="461"/>
    </row>
    <row r="167" spans="1:8" ht="19.5" customHeight="1">
      <c r="A167" s="167"/>
      <c r="B167" s="167"/>
      <c r="C167" s="194"/>
      <c r="D167" s="184"/>
      <c r="E167" s="290"/>
      <c r="F167" s="290"/>
      <c r="G167" s="186"/>
      <c r="H167" s="461"/>
    </row>
    <row r="168" spans="1:8" ht="19.5" customHeight="1">
      <c r="A168" s="167"/>
      <c r="B168" s="167">
        <v>85228</v>
      </c>
      <c r="C168" s="194"/>
      <c r="D168" s="167" t="s">
        <v>849</v>
      </c>
      <c r="E168" s="297">
        <f>SUM(E169:E173)</f>
        <v>96250</v>
      </c>
      <c r="F168" s="297">
        <f>SUM(F169:F173)</f>
        <v>96250</v>
      </c>
      <c r="G168" s="188">
        <v>0</v>
      </c>
      <c r="H168" s="461"/>
    </row>
    <row r="169" spans="1:8" ht="19.5" customHeight="1">
      <c r="A169" s="167"/>
      <c r="B169" s="167"/>
      <c r="C169" s="189" t="s">
        <v>809</v>
      </c>
      <c r="D169" s="184" t="s">
        <v>1120</v>
      </c>
      <c r="E169" s="290">
        <v>7000</v>
      </c>
      <c r="F169" s="290">
        <v>7000</v>
      </c>
      <c r="G169" s="188">
        <v>0</v>
      </c>
      <c r="H169" s="461"/>
    </row>
    <row r="170" spans="1:8" ht="19.5" customHeight="1">
      <c r="A170" s="167"/>
      <c r="B170" s="167"/>
      <c r="C170" s="185">
        <v>2010</v>
      </c>
      <c r="D170" s="184" t="s">
        <v>736</v>
      </c>
      <c r="E170" s="290">
        <v>89000</v>
      </c>
      <c r="F170" s="290">
        <v>89000</v>
      </c>
      <c r="G170" s="186">
        <v>0</v>
      </c>
      <c r="H170" s="461"/>
    </row>
    <row r="171" spans="1:8" ht="19.5" customHeight="1">
      <c r="A171" s="167"/>
      <c r="B171" s="167"/>
      <c r="C171" s="194"/>
      <c r="D171" s="184" t="s">
        <v>869</v>
      </c>
      <c r="E171" s="290"/>
      <c r="F171" s="290"/>
      <c r="G171" s="186"/>
      <c r="H171" s="461"/>
    </row>
    <row r="172" spans="1:8" ht="19.5" customHeight="1">
      <c r="A172" s="167"/>
      <c r="B172" s="167"/>
      <c r="C172" s="194"/>
      <c r="D172" s="184" t="s">
        <v>894</v>
      </c>
      <c r="E172" s="290"/>
      <c r="F172" s="290"/>
      <c r="G172" s="186"/>
      <c r="H172" s="461"/>
    </row>
    <row r="173" spans="1:8" ht="19.5" customHeight="1">
      <c r="A173" s="167"/>
      <c r="B173" s="167"/>
      <c r="C173" s="185">
        <v>2360</v>
      </c>
      <c r="D173" s="184" t="s">
        <v>871</v>
      </c>
      <c r="E173" s="290">
        <v>250</v>
      </c>
      <c r="F173" s="290">
        <v>250</v>
      </c>
      <c r="G173" s="186">
        <v>0</v>
      </c>
      <c r="H173" s="461"/>
    </row>
    <row r="174" spans="1:8" ht="19.5" customHeight="1">
      <c r="A174" s="172"/>
      <c r="B174" s="172"/>
      <c r="C174" s="197"/>
      <c r="D174" s="191" t="s">
        <v>869</v>
      </c>
      <c r="E174" s="289"/>
      <c r="F174" s="289"/>
      <c r="G174" s="193"/>
      <c r="H174" s="461"/>
    </row>
    <row r="175" spans="1:8" ht="19.5" customHeight="1">
      <c r="A175" s="167"/>
      <c r="B175" s="167"/>
      <c r="C175" s="189"/>
      <c r="D175" s="184"/>
      <c r="E175" s="290"/>
      <c r="F175" s="290"/>
      <c r="G175" s="186"/>
      <c r="H175" s="461"/>
    </row>
    <row r="176" spans="1:8" ht="19.5" customHeight="1">
      <c r="A176" s="167"/>
      <c r="B176" s="167">
        <v>85295</v>
      </c>
      <c r="C176" s="194"/>
      <c r="D176" s="167" t="s">
        <v>810</v>
      </c>
      <c r="E176" s="297">
        <v>256000</v>
      </c>
      <c r="F176" s="297">
        <v>256000</v>
      </c>
      <c r="G176" s="188">
        <v>0</v>
      </c>
      <c r="H176" s="461"/>
    </row>
    <row r="177" spans="1:8" ht="19.5" customHeight="1">
      <c r="A177" s="167"/>
      <c r="B177" s="167"/>
      <c r="C177" s="185">
        <v>2030</v>
      </c>
      <c r="D177" s="184" t="s">
        <v>735</v>
      </c>
      <c r="E177" s="290">
        <v>256000</v>
      </c>
      <c r="F177" s="290">
        <v>256000</v>
      </c>
      <c r="G177" s="186">
        <v>0</v>
      </c>
      <c r="H177" s="461"/>
    </row>
    <row r="178" spans="1:8" ht="19.5" customHeight="1">
      <c r="A178" s="167"/>
      <c r="B178" s="167"/>
      <c r="C178" s="194"/>
      <c r="D178" s="184" t="s">
        <v>895</v>
      </c>
      <c r="E178" s="290"/>
      <c r="F178" s="290"/>
      <c r="G178" s="186"/>
      <c r="H178" s="461"/>
    </row>
    <row r="179" spans="1:8" ht="19.5" customHeight="1">
      <c r="A179" s="172"/>
      <c r="B179" s="172"/>
      <c r="C179" s="200"/>
      <c r="D179" s="191"/>
      <c r="E179" s="289"/>
      <c r="F179" s="289"/>
      <c r="G179" s="193"/>
      <c r="H179" s="461"/>
    </row>
    <row r="180" spans="1:8" ht="19.5" customHeight="1">
      <c r="A180" s="246">
        <v>900</v>
      </c>
      <c r="B180" s="475"/>
      <c r="C180" s="247"/>
      <c r="D180" s="246" t="s">
        <v>851</v>
      </c>
      <c r="E180" s="218">
        <f>SUM(E181,E185)</f>
        <v>200500</v>
      </c>
      <c r="F180" s="218">
        <f>SUM(F181,F185)</f>
        <v>200500</v>
      </c>
      <c r="G180" s="218">
        <f>SUM(G181:G189)</f>
        <v>0</v>
      </c>
      <c r="H180" s="461"/>
    </row>
    <row r="181" spans="1:8" ht="19.5" customHeight="1">
      <c r="A181" s="167"/>
      <c r="B181" s="167">
        <v>90020</v>
      </c>
      <c r="C181" s="206"/>
      <c r="D181" s="207" t="s">
        <v>1077</v>
      </c>
      <c r="E181" s="188">
        <v>500</v>
      </c>
      <c r="F181" s="188">
        <v>500</v>
      </c>
      <c r="G181" s="188">
        <v>0</v>
      </c>
      <c r="H181" s="461"/>
    </row>
    <row r="182" spans="1:8" ht="19.5" customHeight="1">
      <c r="A182" s="167"/>
      <c r="B182" s="167"/>
      <c r="C182" s="206"/>
      <c r="D182" s="207" t="s">
        <v>1078</v>
      </c>
      <c r="E182" s="188"/>
      <c r="F182" s="188"/>
      <c r="G182" s="188"/>
      <c r="H182" s="461"/>
    </row>
    <row r="183" spans="1:8" ht="19.5" customHeight="1">
      <c r="A183" s="167"/>
      <c r="B183" s="167"/>
      <c r="C183" s="189" t="s">
        <v>852</v>
      </c>
      <c r="D183" s="208" t="s">
        <v>853</v>
      </c>
      <c r="E183" s="186">
        <v>500</v>
      </c>
      <c r="F183" s="186">
        <v>500</v>
      </c>
      <c r="G183" s="186">
        <v>0</v>
      </c>
      <c r="H183" s="461"/>
    </row>
    <row r="184" spans="1:8" ht="19.5" customHeight="1">
      <c r="A184" s="167"/>
      <c r="B184" s="167"/>
      <c r="C184" s="189"/>
      <c r="D184" s="208"/>
      <c r="E184" s="186"/>
      <c r="F184" s="186"/>
      <c r="G184" s="186"/>
      <c r="H184" s="461"/>
    </row>
    <row r="185" spans="1:8" ht="19.5" customHeight="1">
      <c r="A185" s="167"/>
      <c r="B185" s="167">
        <v>90095</v>
      </c>
      <c r="C185" s="189"/>
      <c r="D185" s="207" t="s">
        <v>810</v>
      </c>
      <c r="E185" s="188">
        <f>SUM(E186:E189)</f>
        <v>200000</v>
      </c>
      <c r="F185" s="188">
        <f>SUM(F186:F189)</f>
        <v>200000</v>
      </c>
      <c r="G185" s="188">
        <v>0</v>
      </c>
      <c r="H185" s="461"/>
    </row>
    <row r="186" spans="1:8" ht="19.5" customHeight="1">
      <c r="A186" s="167"/>
      <c r="B186" s="167"/>
      <c r="C186" s="189" t="s">
        <v>799</v>
      </c>
      <c r="D186" s="208" t="s">
        <v>737</v>
      </c>
      <c r="E186" s="186">
        <v>150000</v>
      </c>
      <c r="F186" s="186">
        <v>150000</v>
      </c>
      <c r="G186" s="186">
        <v>0</v>
      </c>
      <c r="H186" s="461"/>
    </row>
    <row r="187" spans="1:8" ht="19.5" customHeight="1">
      <c r="A187" s="167"/>
      <c r="B187" s="167"/>
      <c r="C187" s="189"/>
      <c r="D187" s="208" t="s">
        <v>1123</v>
      </c>
      <c r="E187" s="186"/>
      <c r="F187" s="186"/>
      <c r="G187" s="186"/>
      <c r="H187" s="461"/>
    </row>
    <row r="188" spans="1:8" ht="19.5" customHeight="1">
      <c r="A188" s="167"/>
      <c r="B188" s="167"/>
      <c r="C188" s="189"/>
      <c r="D188" s="208" t="s">
        <v>1124</v>
      </c>
      <c r="E188" s="186"/>
      <c r="F188" s="186"/>
      <c r="G188" s="186"/>
      <c r="H188" s="461"/>
    </row>
    <row r="189" spans="1:8" ht="19.5" customHeight="1">
      <c r="A189" s="167"/>
      <c r="B189" s="167"/>
      <c r="C189" s="189" t="s">
        <v>809</v>
      </c>
      <c r="D189" s="208" t="s">
        <v>850</v>
      </c>
      <c r="E189" s="186">
        <v>50000</v>
      </c>
      <c r="F189" s="186">
        <v>50000</v>
      </c>
      <c r="G189" s="186">
        <v>0</v>
      </c>
      <c r="H189" s="461"/>
    </row>
    <row r="190" spans="1:8" ht="19.5" customHeight="1">
      <c r="A190" s="172"/>
      <c r="B190" s="172"/>
      <c r="C190" s="204"/>
      <c r="D190" s="248"/>
      <c r="E190" s="193"/>
      <c r="F190" s="193"/>
      <c r="G190" s="193"/>
      <c r="H190" s="461"/>
    </row>
    <row r="191" spans="1:8" ht="19.5" customHeight="1">
      <c r="A191" s="212">
        <v>921</v>
      </c>
      <c r="B191" s="215"/>
      <c r="C191" s="219"/>
      <c r="D191" s="212" t="s">
        <v>944</v>
      </c>
      <c r="E191" s="214">
        <v>1500</v>
      </c>
      <c r="F191" s="214">
        <v>1500</v>
      </c>
      <c r="G191" s="214">
        <v>0</v>
      </c>
      <c r="H191" s="461"/>
    </row>
    <row r="192" spans="1:8" ht="19.5" customHeight="1">
      <c r="A192" s="181"/>
      <c r="B192" s="181">
        <v>92109</v>
      </c>
      <c r="C192" s="287"/>
      <c r="D192" s="292" t="s">
        <v>945</v>
      </c>
      <c r="E192" s="293">
        <v>1500</v>
      </c>
      <c r="F192" s="295">
        <v>1500</v>
      </c>
      <c r="G192" s="294">
        <v>0</v>
      </c>
      <c r="H192" s="461"/>
    </row>
    <row r="193" spans="1:8" ht="19.5" customHeight="1">
      <c r="A193" s="167"/>
      <c r="B193" s="167"/>
      <c r="C193" s="189" t="s">
        <v>812</v>
      </c>
      <c r="D193" s="184" t="s">
        <v>815</v>
      </c>
      <c r="E193" s="290">
        <v>1500</v>
      </c>
      <c r="F193" s="186">
        <v>1500</v>
      </c>
      <c r="G193" s="291">
        <v>0</v>
      </c>
      <c r="H193" s="461"/>
    </row>
    <row r="194" spans="1:8" ht="19.5" customHeight="1">
      <c r="A194" s="172"/>
      <c r="B194" s="172"/>
      <c r="C194" s="204"/>
      <c r="D194" s="248"/>
      <c r="E194" s="289"/>
      <c r="F194" s="193"/>
      <c r="G194" s="288"/>
      <c r="H194" s="461"/>
    </row>
    <row r="195" spans="1:8" ht="19.5" customHeight="1">
      <c r="A195" s="246">
        <v>926</v>
      </c>
      <c r="B195" s="475"/>
      <c r="C195" s="247"/>
      <c r="D195" s="246" t="s">
        <v>854</v>
      </c>
      <c r="E195" s="218">
        <f>SUM(E196)</f>
        <v>1058000</v>
      </c>
      <c r="F195" s="218">
        <f>SUM(F196)</f>
        <v>1058000</v>
      </c>
      <c r="G195" s="218">
        <v>0</v>
      </c>
      <c r="H195" s="461"/>
    </row>
    <row r="196" spans="1:8" ht="19.5" customHeight="1">
      <c r="A196" s="209"/>
      <c r="B196" s="181">
        <v>92601</v>
      </c>
      <c r="C196" s="183"/>
      <c r="D196" s="181" t="s">
        <v>756</v>
      </c>
      <c r="E196" s="166">
        <f>SUM(E197:E198)</f>
        <v>1058000</v>
      </c>
      <c r="F196" s="166">
        <f>SUM(F197:F198)</f>
        <v>1058000</v>
      </c>
      <c r="G196" s="166">
        <v>0</v>
      </c>
      <c r="H196" s="461"/>
    </row>
    <row r="197" spans="1:8" ht="19.5" customHeight="1">
      <c r="A197" s="184"/>
      <c r="B197" s="167"/>
      <c r="C197" s="189" t="s">
        <v>809</v>
      </c>
      <c r="D197" s="184" t="s">
        <v>850</v>
      </c>
      <c r="E197" s="171">
        <v>1050000</v>
      </c>
      <c r="F197" s="171">
        <v>1050000</v>
      </c>
      <c r="G197" s="171">
        <v>0</v>
      </c>
      <c r="H197" s="461"/>
    </row>
    <row r="198" spans="1:8" ht="19.5" customHeight="1">
      <c r="A198" s="184"/>
      <c r="B198" s="167"/>
      <c r="C198" s="189" t="s">
        <v>812</v>
      </c>
      <c r="D198" s="184" t="s">
        <v>815</v>
      </c>
      <c r="E198" s="171">
        <v>8000</v>
      </c>
      <c r="F198" s="171">
        <v>8000</v>
      </c>
      <c r="G198" s="171">
        <v>0</v>
      </c>
      <c r="H198" s="461"/>
    </row>
    <row r="199" spans="1:8" ht="19.5" customHeight="1">
      <c r="A199" s="191"/>
      <c r="B199" s="172"/>
      <c r="C199" s="192"/>
      <c r="D199" s="191"/>
      <c r="E199" s="193"/>
      <c r="F199" s="193"/>
      <c r="G199" s="193"/>
      <c r="H199" s="461"/>
    </row>
    <row r="200" spans="1:8" ht="19.5" customHeight="1">
      <c r="A200" s="413"/>
      <c r="B200" s="414"/>
      <c r="C200" s="476"/>
      <c r="D200" s="415" t="s">
        <v>786</v>
      </c>
      <c r="E200" s="218">
        <f>SUM(E9,E14,E27,E32,E51,E58,E62,E105,E115,E134,E180,E191,E195,)</f>
        <v>50501784.6</v>
      </c>
      <c r="F200" s="218">
        <f>SUM(F9,F14,F27,F32,F51,F58,F62,F105,F115,F134,F180,F191,F195,)</f>
        <v>44096784.6</v>
      </c>
      <c r="G200" s="218">
        <f>SUM(G9,G14,G27,G32,G51,G58,G62,G105,G115,G134,G180,G191,G195,)</f>
        <v>6405000</v>
      </c>
      <c r="H200" s="461"/>
    </row>
  </sheetData>
  <mergeCells count="9">
    <mergeCell ref="B2:G2"/>
    <mergeCell ref="A5:A7"/>
    <mergeCell ref="B5:B7"/>
    <mergeCell ref="D5:D7"/>
    <mergeCell ref="C5:C7"/>
    <mergeCell ref="E5:E7"/>
    <mergeCell ref="F5:G5"/>
    <mergeCell ref="F6:F7"/>
    <mergeCell ref="G6:G7"/>
  </mergeCells>
  <printOptions horizontalCentered="1"/>
  <pageMargins left="0.61" right="0.54" top="1.01" bottom="0.5905511811023623" header="0.57" footer="0.5118110236220472"/>
  <pageSetup horizontalDpi="300" verticalDpi="300" orientation="landscape" paperSize="9" scale="70" r:id="rId1"/>
  <headerFooter alignWithMargins="0">
    <oddHeader>&amp;R&amp;9Załącznik nr &amp;A
do uchwały Rady Miejskiej  w Choszcznie nr  XIV/186/2007
z dnia 20 grudnia 2007r.</oddHeader>
    <oddFooter>&amp;CStrona &amp;P</oddFooter>
  </headerFooter>
  <rowBreaks count="1" manualBreakCount="1">
    <brk id="10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3">
      <selection activeCell="E15" sqref="E1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6.875" style="0" customWidth="1"/>
    <col min="5" max="5" width="14.875" style="0" customWidth="1"/>
  </cols>
  <sheetData>
    <row r="1" spans="1:5" ht="48.75" customHeight="1">
      <c r="A1" s="578" t="s">
        <v>719</v>
      </c>
      <c r="B1" s="578"/>
      <c r="C1" s="578"/>
      <c r="D1" s="578"/>
      <c r="E1" s="578"/>
    </row>
    <row r="2" spans="4:5" ht="19.5" customHeight="1">
      <c r="D2" s="7"/>
      <c r="E2" s="7"/>
    </row>
    <row r="3" spans="4:5" ht="19.5" customHeight="1">
      <c r="D3" s="1"/>
      <c r="E3" s="10" t="s">
        <v>765</v>
      </c>
    </row>
    <row r="4" spans="1:5" ht="19.5" customHeight="1">
      <c r="A4" s="375" t="s">
        <v>771</v>
      </c>
      <c r="B4" s="375" t="s">
        <v>740</v>
      </c>
      <c r="C4" s="375" t="s">
        <v>741</v>
      </c>
      <c r="D4" s="375" t="s">
        <v>766</v>
      </c>
      <c r="E4" s="375" t="s">
        <v>767</v>
      </c>
    </row>
    <row r="5" spans="1:5" s="54" customFormat="1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s="54" customFormat="1" ht="30" customHeight="1">
      <c r="A6" s="17" t="s">
        <v>747</v>
      </c>
      <c r="B6" s="23">
        <v>754</v>
      </c>
      <c r="C6" s="23">
        <v>75405</v>
      </c>
      <c r="D6" s="455" t="s">
        <v>551</v>
      </c>
      <c r="E6" s="456">
        <v>15000</v>
      </c>
    </row>
    <row r="7" spans="1:5" ht="30" customHeight="1">
      <c r="A7" s="23" t="s">
        <v>748</v>
      </c>
      <c r="B7" s="23">
        <v>754</v>
      </c>
      <c r="C7" s="23">
        <v>75415</v>
      </c>
      <c r="D7" s="242" t="s">
        <v>1064</v>
      </c>
      <c r="E7" s="244">
        <v>8000</v>
      </c>
    </row>
    <row r="8" spans="1:5" ht="30" customHeight="1">
      <c r="A8" s="23" t="s">
        <v>749</v>
      </c>
      <c r="B8" s="23">
        <v>851</v>
      </c>
      <c r="C8" s="23">
        <v>85153</v>
      </c>
      <c r="D8" s="24" t="s">
        <v>1065</v>
      </c>
      <c r="E8" s="244">
        <v>4000</v>
      </c>
    </row>
    <row r="9" spans="1:5" ht="30" customHeight="1">
      <c r="A9" s="23" t="s">
        <v>739</v>
      </c>
      <c r="B9" s="23">
        <v>851</v>
      </c>
      <c r="C9" s="23">
        <v>85154</v>
      </c>
      <c r="D9" s="24" t="s">
        <v>1066</v>
      </c>
      <c r="E9" s="244">
        <v>6000</v>
      </c>
    </row>
    <row r="10" spans="1:5" ht="30" customHeight="1">
      <c r="A10" s="23" t="s">
        <v>753</v>
      </c>
      <c r="B10" s="23">
        <v>851</v>
      </c>
      <c r="C10" s="23">
        <v>85195</v>
      </c>
      <c r="D10" s="242" t="s">
        <v>1067</v>
      </c>
      <c r="E10" s="244">
        <v>11000</v>
      </c>
    </row>
    <row r="11" spans="1:5" ht="30" customHeight="1">
      <c r="A11" s="23" t="s">
        <v>754</v>
      </c>
      <c r="B11" s="23">
        <v>854</v>
      </c>
      <c r="C11" s="23">
        <v>85412</v>
      </c>
      <c r="D11" s="242" t="s">
        <v>1068</v>
      </c>
      <c r="E11" s="244">
        <v>2000</v>
      </c>
    </row>
    <row r="12" spans="1:5" ht="30" customHeight="1">
      <c r="A12" s="23" t="s">
        <v>755</v>
      </c>
      <c r="B12" s="23">
        <v>921</v>
      </c>
      <c r="C12" s="23">
        <v>92120</v>
      </c>
      <c r="D12" s="242" t="s">
        <v>1069</v>
      </c>
      <c r="E12" s="244">
        <v>20000</v>
      </c>
    </row>
    <row r="13" spans="1:5" ht="30" customHeight="1">
      <c r="A13" s="23" t="s">
        <v>758</v>
      </c>
      <c r="B13" s="23">
        <v>921</v>
      </c>
      <c r="C13" s="23">
        <v>92195</v>
      </c>
      <c r="D13" s="242" t="s">
        <v>1070</v>
      </c>
      <c r="E13" s="244">
        <v>10000</v>
      </c>
    </row>
    <row r="14" spans="1:5" ht="30" customHeight="1">
      <c r="A14" s="243" t="s">
        <v>899</v>
      </c>
      <c r="B14" s="243">
        <v>926</v>
      </c>
      <c r="C14" s="243">
        <v>92605</v>
      </c>
      <c r="D14" s="242" t="s">
        <v>1071</v>
      </c>
      <c r="E14" s="245">
        <v>200000</v>
      </c>
    </row>
    <row r="15" spans="1:5" ht="30" customHeight="1">
      <c r="A15" s="579" t="s">
        <v>788</v>
      </c>
      <c r="B15" s="580"/>
      <c r="C15" s="580"/>
      <c r="D15" s="581"/>
      <c r="E15" s="376">
        <f>SUM(E6:E14)</f>
        <v>276000</v>
      </c>
    </row>
  </sheetData>
  <mergeCells count="2">
    <mergeCell ref="A1:E1"/>
    <mergeCell ref="A15:D1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Miejskiej w  Choszcznie nr XIV/186/2007
z dnia .20 grudnia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defaultGridColor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578" t="s">
        <v>722</v>
      </c>
      <c r="B1" s="578"/>
      <c r="C1" s="578"/>
      <c r="D1" s="578"/>
      <c r="E1" s="578"/>
      <c r="F1" s="578"/>
      <c r="G1" s="578"/>
      <c r="H1" s="578"/>
      <c r="I1" s="578"/>
      <c r="J1" s="578"/>
    </row>
    <row r="2" ht="12.75">
      <c r="J2" s="10" t="s">
        <v>765</v>
      </c>
    </row>
    <row r="3" spans="1:10" s="4" customFormat="1" ht="20.25" customHeight="1">
      <c r="A3" s="590" t="s">
        <v>740</v>
      </c>
      <c r="B3" s="582" t="s">
        <v>741</v>
      </c>
      <c r="C3" s="582" t="s">
        <v>794</v>
      </c>
      <c r="D3" s="585" t="s">
        <v>785</v>
      </c>
      <c r="E3" s="585" t="s">
        <v>791</v>
      </c>
      <c r="F3" s="585" t="s">
        <v>775</v>
      </c>
      <c r="G3" s="585"/>
      <c r="H3" s="585"/>
      <c r="I3" s="585"/>
      <c r="J3" s="585"/>
    </row>
    <row r="4" spans="1:10" s="4" customFormat="1" ht="20.25" customHeight="1">
      <c r="A4" s="590"/>
      <c r="B4" s="583"/>
      <c r="C4" s="583"/>
      <c r="D4" s="589"/>
      <c r="E4" s="585"/>
      <c r="F4" s="585" t="s">
        <v>783</v>
      </c>
      <c r="G4" s="585" t="s">
        <v>743</v>
      </c>
      <c r="H4" s="585"/>
      <c r="I4" s="585"/>
      <c r="J4" s="585" t="s">
        <v>784</v>
      </c>
    </row>
    <row r="5" spans="1:10" s="4" customFormat="1" ht="65.25" customHeight="1">
      <c r="A5" s="590"/>
      <c r="B5" s="584"/>
      <c r="C5" s="584"/>
      <c r="D5" s="589"/>
      <c r="E5" s="585"/>
      <c r="F5" s="585"/>
      <c r="G5" s="427" t="s">
        <v>781</v>
      </c>
      <c r="H5" s="427" t="s">
        <v>782</v>
      </c>
      <c r="I5" s="427" t="s">
        <v>723</v>
      </c>
      <c r="J5" s="585"/>
    </row>
    <row r="6" spans="1:10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9.5" customHeight="1">
      <c r="A7" s="19">
        <v>750</v>
      </c>
      <c r="B7" s="19">
        <v>75011</v>
      </c>
      <c r="C7" s="19">
        <v>2010</v>
      </c>
      <c r="D7" s="70">
        <v>154000</v>
      </c>
      <c r="E7" s="19"/>
      <c r="F7" s="19"/>
      <c r="G7" s="19"/>
      <c r="H7" s="19"/>
      <c r="I7" s="19"/>
      <c r="J7" s="19"/>
    </row>
    <row r="8" spans="1:10" ht="19.5" customHeight="1">
      <c r="A8" s="20">
        <v>750</v>
      </c>
      <c r="B8" s="20">
        <v>75011</v>
      </c>
      <c r="C8" s="20"/>
      <c r="D8" s="20"/>
      <c r="E8" s="71">
        <v>154000</v>
      </c>
      <c r="F8" s="71">
        <v>154000</v>
      </c>
      <c r="G8" s="71">
        <v>154000</v>
      </c>
      <c r="H8" s="71"/>
      <c r="I8" s="71"/>
      <c r="J8" s="71"/>
    </row>
    <row r="9" spans="1:10" ht="19.5" customHeight="1">
      <c r="A9" s="20">
        <v>751</v>
      </c>
      <c r="B9" s="20">
        <v>75101</v>
      </c>
      <c r="C9" s="20">
        <v>2010</v>
      </c>
      <c r="D9" s="71">
        <v>3708</v>
      </c>
      <c r="E9" s="71"/>
      <c r="F9" s="71"/>
      <c r="G9" s="71"/>
      <c r="H9" s="71"/>
      <c r="I9" s="71"/>
      <c r="J9" s="71"/>
    </row>
    <row r="10" spans="1:10" ht="19.5" customHeight="1">
      <c r="A10" s="20">
        <v>751</v>
      </c>
      <c r="B10" s="20">
        <v>75101</v>
      </c>
      <c r="C10" s="20"/>
      <c r="D10" s="71"/>
      <c r="E10" s="71">
        <v>3708</v>
      </c>
      <c r="F10" s="71">
        <v>3708</v>
      </c>
      <c r="G10" s="71">
        <v>3708</v>
      </c>
      <c r="H10" s="71"/>
      <c r="I10" s="71"/>
      <c r="J10" s="71"/>
    </row>
    <row r="11" spans="1:10" ht="19.5" customHeight="1">
      <c r="A11" s="20">
        <v>852</v>
      </c>
      <c r="B11" s="20">
        <v>85203</v>
      </c>
      <c r="C11" s="20">
        <v>2010</v>
      </c>
      <c r="D11" s="71">
        <v>312000</v>
      </c>
      <c r="E11" s="71"/>
      <c r="F11" s="71"/>
      <c r="G11" s="71"/>
      <c r="H11" s="71"/>
      <c r="I11" s="71"/>
      <c r="J11" s="71"/>
    </row>
    <row r="12" spans="1:10" ht="19.5" customHeight="1">
      <c r="A12" s="20">
        <v>852</v>
      </c>
      <c r="B12" s="20">
        <v>85203</v>
      </c>
      <c r="C12" s="20"/>
      <c r="D12" s="71"/>
      <c r="E12" s="71">
        <v>312000</v>
      </c>
      <c r="F12" s="71">
        <v>312000</v>
      </c>
      <c r="G12" s="71">
        <v>241144</v>
      </c>
      <c r="H12" s="71">
        <v>47998</v>
      </c>
      <c r="I12" s="71"/>
      <c r="J12" s="71"/>
    </row>
    <row r="13" spans="1:10" ht="19.5" customHeight="1">
      <c r="A13" s="20">
        <v>852</v>
      </c>
      <c r="B13" s="20">
        <v>85212</v>
      </c>
      <c r="C13" s="20">
        <v>2010</v>
      </c>
      <c r="D13" s="71">
        <v>5951000</v>
      </c>
      <c r="E13" s="71"/>
      <c r="F13" s="71"/>
      <c r="G13" s="71"/>
      <c r="H13" s="71"/>
      <c r="I13" s="71"/>
      <c r="J13" s="71"/>
    </row>
    <row r="14" spans="1:10" ht="19.5" customHeight="1">
      <c r="A14" s="20">
        <v>852</v>
      </c>
      <c r="B14" s="20">
        <v>85212</v>
      </c>
      <c r="C14" s="20"/>
      <c r="D14" s="71"/>
      <c r="E14" s="71">
        <v>5951000</v>
      </c>
      <c r="F14" s="71">
        <v>5951000</v>
      </c>
      <c r="G14" s="71">
        <v>97955</v>
      </c>
      <c r="H14" s="71">
        <v>17495</v>
      </c>
      <c r="I14" s="71"/>
      <c r="J14" s="71"/>
    </row>
    <row r="15" spans="1:10" ht="19.5" customHeight="1">
      <c r="A15" s="20">
        <v>852</v>
      </c>
      <c r="B15" s="20">
        <v>85213</v>
      </c>
      <c r="C15" s="20">
        <v>2010</v>
      </c>
      <c r="D15" s="71">
        <v>50000</v>
      </c>
      <c r="E15" s="71"/>
      <c r="F15" s="71"/>
      <c r="G15" s="71"/>
      <c r="H15" s="71"/>
      <c r="I15" s="71"/>
      <c r="J15" s="71"/>
    </row>
    <row r="16" spans="1:10" ht="19.5" customHeight="1">
      <c r="A16" s="20">
        <v>852</v>
      </c>
      <c r="B16" s="20">
        <v>85213</v>
      </c>
      <c r="C16" s="20"/>
      <c r="D16" s="71"/>
      <c r="E16" s="71">
        <v>50000</v>
      </c>
      <c r="F16" s="71">
        <v>50000</v>
      </c>
      <c r="G16" s="71"/>
      <c r="H16" s="71"/>
      <c r="I16" s="71"/>
      <c r="J16" s="71"/>
    </row>
    <row r="17" spans="1:10" ht="19.5" customHeight="1">
      <c r="A17" s="20">
        <v>852</v>
      </c>
      <c r="B17" s="20">
        <v>85214</v>
      </c>
      <c r="C17" s="20">
        <v>2010</v>
      </c>
      <c r="D17" s="71">
        <v>495000</v>
      </c>
      <c r="E17" s="71"/>
      <c r="F17" s="71"/>
      <c r="G17" s="71"/>
      <c r="H17" s="71"/>
      <c r="I17" s="71"/>
      <c r="J17" s="71"/>
    </row>
    <row r="18" spans="1:10" ht="19.5" customHeight="1">
      <c r="A18" s="20">
        <v>852</v>
      </c>
      <c r="B18" s="20">
        <v>85214</v>
      </c>
      <c r="C18" s="20"/>
      <c r="D18" s="71"/>
      <c r="E18" s="71">
        <v>495000</v>
      </c>
      <c r="F18" s="71">
        <v>495000</v>
      </c>
      <c r="G18" s="71"/>
      <c r="H18" s="71"/>
      <c r="I18" s="71"/>
      <c r="J18" s="71"/>
    </row>
    <row r="19" spans="1:10" ht="19.5" customHeight="1">
      <c r="A19" s="20">
        <v>852</v>
      </c>
      <c r="B19" s="20">
        <v>85228</v>
      </c>
      <c r="C19" s="20">
        <v>2010</v>
      </c>
      <c r="D19" s="71">
        <v>89000</v>
      </c>
      <c r="E19" s="71"/>
      <c r="F19" s="71"/>
      <c r="G19" s="71"/>
      <c r="H19" s="71"/>
      <c r="I19" s="71"/>
      <c r="J19" s="71"/>
    </row>
    <row r="20" spans="1:10" ht="19.5" customHeight="1">
      <c r="A20" s="20">
        <v>852</v>
      </c>
      <c r="B20" s="20">
        <v>85228</v>
      </c>
      <c r="C20" s="20"/>
      <c r="D20" s="20"/>
      <c r="E20" s="71">
        <v>89000</v>
      </c>
      <c r="F20" s="71">
        <v>89000</v>
      </c>
      <c r="G20" s="71">
        <v>76320</v>
      </c>
      <c r="H20" s="71">
        <v>12680</v>
      </c>
      <c r="I20" s="71"/>
      <c r="J20" s="71"/>
    </row>
    <row r="21" spans="1:10" ht="19.5" customHeight="1">
      <c r="A21" s="21"/>
      <c r="B21" s="21"/>
      <c r="C21" s="21"/>
      <c r="D21" s="21"/>
      <c r="E21" s="21"/>
      <c r="F21" s="72"/>
      <c r="G21" s="72"/>
      <c r="H21" s="72"/>
      <c r="I21" s="72"/>
      <c r="J21" s="72"/>
    </row>
    <row r="22" spans="1:10" ht="19.5" customHeight="1">
      <c r="A22" s="586" t="s">
        <v>788</v>
      </c>
      <c r="B22" s="587"/>
      <c r="C22" s="588"/>
      <c r="D22" s="424">
        <f>SUM(D7:D21)</f>
        <v>7054708</v>
      </c>
      <c r="E22" s="425">
        <f>SUM(E7:E21)</f>
        <v>7054708</v>
      </c>
      <c r="F22" s="426">
        <f>SUM(F8:F21)</f>
        <v>7054708</v>
      </c>
      <c r="G22" s="426">
        <f>SUM(G8:G21)</f>
        <v>573127</v>
      </c>
      <c r="H22" s="426">
        <f>SUM(H8:H21)</f>
        <v>78173</v>
      </c>
      <c r="I22" s="426">
        <f>SUM(I8:I21)</f>
        <v>0</v>
      </c>
      <c r="J22" s="426">
        <v>0</v>
      </c>
    </row>
    <row r="24" ht="12.75">
      <c r="A24" s="55"/>
    </row>
  </sheetData>
  <mergeCells count="11">
    <mergeCell ref="A22:C22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10
do uchwały Rady Miejskiej w Choszcznie nr XIV/186/2007
z dnia 20 grudnia 2007r.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12" sqref="D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578" t="s">
        <v>721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50" t="s">
        <v>765</v>
      </c>
    </row>
    <row r="4" spans="1:10" ht="20.25" customHeight="1">
      <c r="A4" s="485" t="s">
        <v>740</v>
      </c>
      <c r="B4" s="572" t="s">
        <v>741</v>
      </c>
      <c r="C4" s="572" t="s">
        <v>794</v>
      </c>
      <c r="D4" s="486" t="s">
        <v>785</v>
      </c>
      <c r="E4" s="486" t="s">
        <v>791</v>
      </c>
      <c r="F4" s="486" t="s">
        <v>775</v>
      </c>
      <c r="G4" s="486"/>
      <c r="H4" s="486"/>
      <c r="I4" s="486"/>
      <c r="J4" s="486"/>
    </row>
    <row r="5" spans="1:10" ht="18" customHeight="1">
      <c r="A5" s="485"/>
      <c r="B5" s="591"/>
      <c r="C5" s="591"/>
      <c r="D5" s="485"/>
      <c r="E5" s="486"/>
      <c r="F5" s="486" t="s">
        <v>783</v>
      </c>
      <c r="G5" s="486" t="s">
        <v>743</v>
      </c>
      <c r="H5" s="486"/>
      <c r="I5" s="486"/>
      <c r="J5" s="486" t="s">
        <v>784</v>
      </c>
    </row>
    <row r="6" spans="1:10" ht="69" customHeight="1">
      <c r="A6" s="485"/>
      <c r="B6" s="573"/>
      <c r="C6" s="573"/>
      <c r="D6" s="485"/>
      <c r="E6" s="486"/>
      <c r="F6" s="486"/>
      <c r="G6" s="398" t="s">
        <v>781</v>
      </c>
      <c r="H6" s="398" t="s">
        <v>782</v>
      </c>
      <c r="I6" s="398" t="s">
        <v>723</v>
      </c>
      <c r="J6" s="486"/>
    </row>
    <row r="7" spans="1:10" ht="8.25" customHeight="1">
      <c r="A7" s="61">
        <v>1</v>
      </c>
      <c r="B7" s="61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19.5" customHeight="1">
      <c r="A8" s="64">
        <v>710</v>
      </c>
      <c r="B8" s="62">
        <v>71035</v>
      </c>
      <c r="C8" s="60">
        <v>2020</v>
      </c>
      <c r="D8" s="73">
        <v>11000</v>
      </c>
      <c r="E8" s="58"/>
      <c r="F8" s="58"/>
      <c r="G8" s="18"/>
      <c r="H8" s="18"/>
      <c r="I8" s="18"/>
      <c r="J8" s="18"/>
    </row>
    <row r="9" spans="1:10" ht="19.5" customHeight="1">
      <c r="A9" s="65"/>
      <c r="B9" s="63"/>
      <c r="C9" s="66">
        <v>4300</v>
      </c>
      <c r="D9" s="67"/>
      <c r="E9" s="69">
        <v>11000</v>
      </c>
      <c r="F9" s="59">
        <v>11000</v>
      </c>
      <c r="G9" s="57"/>
      <c r="H9" s="57"/>
      <c r="I9" s="57"/>
      <c r="J9" s="57"/>
    </row>
    <row r="10" spans="1:10" ht="24.75" customHeight="1">
      <c r="A10" s="399" t="s">
        <v>788</v>
      </c>
      <c r="B10" s="400"/>
      <c r="C10" s="400"/>
      <c r="D10" s="401">
        <v>11000</v>
      </c>
      <c r="E10" s="402">
        <v>11000</v>
      </c>
      <c r="F10" s="403">
        <v>11000</v>
      </c>
      <c r="G10" s="404">
        <v>0</v>
      </c>
      <c r="H10" s="404">
        <v>0</v>
      </c>
      <c r="I10" s="404">
        <v>0</v>
      </c>
      <c r="J10" s="404">
        <v>0</v>
      </c>
    </row>
    <row r="12" spans="1:7" ht="12.75">
      <c r="A12" s="55"/>
      <c r="G12"/>
    </row>
  </sheetData>
  <mergeCells count="10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11
do uchwały Rady Miejskiej w Choszcznie nr XIV/186/2007
z dnia 20 grudnia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view="pageBreakPreview" zoomScaleSheetLayoutView="100" workbookViewId="0" topLeftCell="F1">
      <selection activeCell="H3" sqref="H3:J3"/>
    </sheetView>
  </sheetViews>
  <sheetFormatPr defaultColWidth="9.00390625" defaultRowHeight="12.75"/>
  <cols>
    <col min="1" max="1" width="3.75390625" style="91" customWidth="1"/>
    <col min="2" max="2" width="5.625" style="91" customWidth="1"/>
    <col min="3" max="3" width="8.00390625" style="91" customWidth="1"/>
    <col min="4" max="4" width="40.25390625" style="91" customWidth="1"/>
    <col min="5" max="10" width="14.00390625" style="91" customWidth="1"/>
    <col min="11" max="11" width="8.75390625" style="91" bestFit="1" customWidth="1"/>
    <col min="12" max="16384" width="8.00390625" style="91" customWidth="1"/>
  </cols>
  <sheetData>
    <row r="1" spans="5:10" ht="12.75">
      <c r="E1" s="96"/>
      <c r="H1" s="592" t="s">
        <v>1081</v>
      </c>
      <c r="I1" s="592"/>
      <c r="J1" s="592"/>
    </row>
    <row r="2" spans="8:11" ht="12.75">
      <c r="H2" s="594" t="s">
        <v>450</v>
      </c>
      <c r="I2" s="594"/>
      <c r="J2" s="594"/>
      <c r="K2" s="594"/>
    </row>
    <row r="3" spans="4:10" ht="12.75">
      <c r="D3" s="593"/>
      <c r="E3" s="593"/>
      <c r="H3" s="595" t="s">
        <v>451</v>
      </c>
      <c r="I3" s="595"/>
      <c r="J3" s="595"/>
    </row>
    <row r="4" spans="4:5" ht="12.75">
      <c r="D4" s="593"/>
      <c r="E4" s="593"/>
    </row>
    <row r="5" ht="11.25">
      <c r="D5" s="97"/>
    </row>
    <row r="6" ht="11.25">
      <c r="D6" s="97"/>
    </row>
    <row r="7" ht="11.25">
      <c r="D7" s="97"/>
    </row>
    <row r="8" spans="4:12" ht="12.75">
      <c r="D8" s="593" t="s">
        <v>1075</v>
      </c>
      <c r="E8" s="593"/>
      <c r="F8" s="593"/>
      <c r="G8" s="593"/>
      <c r="H8" s="593"/>
      <c r="I8" s="593"/>
      <c r="J8" s="593"/>
      <c r="K8" s="94"/>
      <c r="L8" s="92"/>
    </row>
    <row r="9" spans="4:12" ht="12.75" customHeight="1">
      <c r="D9" s="593" t="s">
        <v>1076</v>
      </c>
      <c r="E9" s="593"/>
      <c r="F9" s="593"/>
      <c r="G9" s="593"/>
      <c r="H9" s="593"/>
      <c r="I9" s="593"/>
      <c r="J9" s="593"/>
      <c r="K9" s="593"/>
      <c r="L9" s="593"/>
    </row>
    <row r="10" spans="4:12" ht="12.75" customHeight="1">
      <c r="D10" s="593" t="s">
        <v>1098</v>
      </c>
      <c r="E10" s="593"/>
      <c r="F10" s="593"/>
      <c r="G10" s="593"/>
      <c r="H10" s="593"/>
      <c r="I10" s="593"/>
      <c r="J10" s="593"/>
      <c r="K10" s="593"/>
      <c r="L10" s="92"/>
    </row>
    <row r="11" spans="4:11" ht="12.75">
      <c r="D11" s="98"/>
      <c r="E11" s="98"/>
      <c r="F11" s="98"/>
      <c r="G11" s="98"/>
      <c r="H11" s="98"/>
      <c r="I11" s="98"/>
      <c r="J11" s="98"/>
      <c r="K11" s="94"/>
    </row>
    <row r="12" spans="4:10" ht="12.75">
      <c r="D12" s="593"/>
      <c r="E12" s="593"/>
      <c r="F12" s="593"/>
      <c r="G12" s="593"/>
      <c r="H12" s="593"/>
      <c r="I12" s="593"/>
      <c r="J12" s="593"/>
    </row>
    <row r="13" spans="4:10" ht="12.75">
      <c r="D13" s="317"/>
      <c r="E13" s="317"/>
      <c r="F13" s="317"/>
      <c r="G13" s="317"/>
      <c r="H13" s="317"/>
      <c r="I13" s="317"/>
      <c r="J13" s="318" t="s">
        <v>1106</v>
      </c>
    </row>
    <row r="14" spans="4:10" ht="12.75">
      <c r="D14" s="99"/>
      <c r="E14" s="99"/>
      <c r="F14" s="99"/>
      <c r="G14" s="99"/>
      <c r="H14" s="99"/>
      <c r="I14" s="99"/>
      <c r="J14" s="276"/>
    </row>
    <row r="15" spans="1:10" ht="11.25" customHeight="1">
      <c r="A15" s="596" t="s">
        <v>771</v>
      </c>
      <c r="B15" s="377"/>
      <c r="C15" s="377"/>
      <c r="D15" s="597" t="s">
        <v>742</v>
      </c>
      <c r="E15" s="379"/>
      <c r="F15" s="600" t="s">
        <v>725</v>
      </c>
      <c r="G15" s="601"/>
      <c r="H15" s="601"/>
      <c r="I15" s="601"/>
      <c r="J15" s="602"/>
    </row>
    <row r="16" spans="1:10" ht="11.25" customHeight="1">
      <c r="A16" s="597"/>
      <c r="B16" s="380"/>
      <c r="C16" s="380"/>
      <c r="D16" s="597"/>
      <c r="E16" s="379" t="s">
        <v>729</v>
      </c>
      <c r="F16" s="378"/>
      <c r="G16" s="603" t="s">
        <v>743</v>
      </c>
      <c r="H16" s="604"/>
      <c r="I16" s="605"/>
      <c r="J16" s="378"/>
    </row>
    <row r="17" spans="1:10" ht="12.75">
      <c r="A17" s="597"/>
      <c r="B17" s="380" t="s">
        <v>740</v>
      </c>
      <c r="C17" s="380" t="s">
        <v>741</v>
      </c>
      <c r="D17" s="597"/>
      <c r="E17" s="379" t="s">
        <v>730</v>
      </c>
      <c r="F17" s="378" t="s">
        <v>726</v>
      </c>
      <c r="G17" s="381"/>
      <c r="H17" s="598" t="s">
        <v>780</v>
      </c>
      <c r="I17" s="382"/>
      <c r="J17" s="383" t="s">
        <v>744</v>
      </c>
    </row>
    <row r="18" spans="1:10" ht="12">
      <c r="A18" s="597"/>
      <c r="B18" s="380"/>
      <c r="C18" s="380"/>
      <c r="D18" s="597"/>
      <c r="E18" s="379" t="s">
        <v>731</v>
      </c>
      <c r="F18" s="378" t="s">
        <v>727</v>
      </c>
      <c r="G18" s="381" t="s">
        <v>996</v>
      </c>
      <c r="H18" s="598"/>
      <c r="I18" s="384" t="s">
        <v>776</v>
      </c>
      <c r="J18" s="383" t="s">
        <v>728</v>
      </c>
    </row>
    <row r="19" spans="1:10" ht="12">
      <c r="A19" s="597"/>
      <c r="B19" s="380"/>
      <c r="C19" s="380"/>
      <c r="D19" s="597"/>
      <c r="E19" s="379"/>
      <c r="F19" s="385"/>
      <c r="G19" s="381"/>
      <c r="H19" s="599"/>
      <c r="I19" s="384"/>
      <c r="J19" s="386"/>
    </row>
    <row r="20" spans="1:10" ht="12">
      <c r="A20" s="100">
        <v>1</v>
      </c>
      <c r="B20" s="101">
        <v>2</v>
      </c>
      <c r="C20" s="101">
        <v>3</v>
      </c>
      <c r="D20" s="102">
        <v>4</v>
      </c>
      <c r="E20" s="103">
        <v>5</v>
      </c>
      <c r="F20" s="319">
        <v>6</v>
      </c>
      <c r="G20" s="104">
        <v>7</v>
      </c>
      <c r="H20" s="104">
        <v>8</v>
      </c>
      <c r="I20" s="104">
        <v>9</v>
      </c>
      <c r="J20" s="119">
        <v>10</v>
      </c>
    </row>
    <row r="21" spans="1:10" ht="12">
      <c r="A21" s="238"/>
      <c r="B21" s="240">
        <v>851</v>
      </c>
      <c r="C21" s="239">
        <v>85153</v>
      </c>
      <c r="D21" s="241" t="s">
        <v>932</v>
      </c>
      <c r="E21" s="237">
        <f>SUM(E22:E29)</f>
        <v>6000</v>
      </c>
      <c r="F21" s="237">
        <f>SUM(F22:F29)</f>
        <v>6000</v>
      </c>
      <c r="G21" s="237">
        <v>0</v>
      </c>
      <c r="H21" s="314">
        <v>0</v>
      </c>
      <c r="I21" s="237">
        <f>SUM(I22:I25)</f>
        <v>4000</v>
      </c>
      <c r="J21" s="315">
        <v>0</v>
      </c>
    </row>
    <row r="22" spans="1:10" ht="12">
      <c r="A22" s="105" t="s">
        <v>747</v>
      </c>
      <c r="B22" s="106"/>
      <c r="C22" s="107"/>
      <c r="D22" s="108" t="s">
        <v>997</v>
      </c>
      <c r="E22" s="109">
        <v>2000</v>
      </c>
      <c r="F22" s="109">
        <v>2000</v>
      </c>
      <c r="G22" s="109"/>
      <c r="H22" s="109">
        <v>0</v>
      </c>
      <c r="I22" s="109">
        <v>2000</v>
      </c>
      <c r="J22" s="312">
        <v>0</v>
      </c>
    </row>
    <row r="23" spans="1:10" ht="12">
      <c r="A23" s="105"/>
      <c r="B23" s="112"/>
      <c r="C23" s="113"/>
      <c r="D23" s="108" t="s">
        <v>998</v>
      </c>
      <c r="E23" s="109"/>
      <c r="F23" s="109"/>
      <c r="G23" s="109"/>
      <c r="H23" s="109"/>
      <c r="I23" s="310"/>
      <c r="J23" s="312"/>
    </row>
    <row r="24" spans="1:10" ht="12">
      <c r="A24" s="114"/>
      <c r="B24" s="115"/>
      <c r="C24" s="116"/>
      <c r="D24" s="117" t="s">
        <v>999</v>
      </c>
      <c r="E24" s="118"/>
      <c r="F24" s="118"/>
      <c r="G24" s="118"/>
      <c r="H24" s="118"/>
      <c r="I24" s="311"/>
      <c r="J24" s="313"/>
    </row>
    <row r="25" spans="1:10" ht="12">
      <c r="A25" s="120" t="s">
        <v>748</v>
      </c>
      <c r="B25" s="121"/>
      <c r="C25" s="122"/>
      <c r="D25" s="108" t="s">
        <v>1000</v>
      </c>
      <c r="E25" s="109">
        <v>2000</v>
      </c>
      <c r="F25" s="109">
        <v>2000</v>
      </c>
      <c r="G25" s="109">
        <v>0</v>
      </c>
      <c r="H25" s="109">
        <v>0</v>
      </c>
      <c r="I25" s="109">
        <v>2000</v>
      </c>
      <c r="J25" s="312">
        <v>0</v>
      </c>
    </row>
    <row r="26" spans="1:10" ht="12">
      <c r="A26" s="105"/>
      <c r="B26" s="113"/>
      <c r="C26" s="122"/>
      <c r="D26" s="108" t="s">
        <v>1001</v>
      </c>
      <c r="E26" s="109"/>
      <c r="F26" s="109"/>
      <c r="G26" s="109"/>
      <c r="H26" s="109"/>
      <c r="I26" s="310"/>
      <c r="J26" s="312"/>
    </row>
    <row r="27" spans="1:10" ht="12">
      <c r="A27" s="105"/>
      <c r="B27" s="113"/>
      <c r="C27" s="122"/>
      <c r="D27" s="123" t="s">
        <v>1002</v>
      </c>
      <c r="E27" s="109"/>
      <c r="F27" s="109"/>
      <c r="G27" s="109"/>
      <c r="H27" s="109"/>
      <c r="I27" s="310"/>
      <c r="J27" s="312"/>
    </row>
    <row r="28" spans="1:10" ht="12">
      <c r="A28" s="114"/>
      <c r="B28" s="116"/>
      <c r="C28" s="124"/>
      <c r="D28" s="125" t="s">
        <v>1003</v>
      </c>
      <c r="E28" s="118"/>
      <c r="F28" s="118"/>
      <c r="G28" s="118"/>
      <c r="H28" s="118"/>
      <c r="I28" s="118"/>
      <c r="J28" s="313"/>
    </row>
    <row r="29" spans="1:10" ht="12">
      <c r="A29" s="105" t="s">
        <v>749</v>
      </c>
      <c r="B29" s="113"/>
      <c r="C29" s="126"/>
      <c r="D29" s="123" t="s">
        <v>1004</v>
      </c>
      <c r="E29" s="109">
        <v>2000</v>
      </c>
      <c r="F29" s="109">
        <v>2000</v>
      </c>
      <c r="G29" s="109">
        <v>0</v>
      </c>
      <c r="H29" s="109">
        <v>0</v>
      </c>
      <c r="I29" s="109">
        <v>0</v>
      </c>
      <c r="J29" s="312">
        <v>0</v>
      </c>
    </row>
    <row r="30" spans="1:10" ht="12">
      <c r="A30" s="105"/>
      <c r="B30" s="113"/>
      <c r="C30" s="126"/>
      <c r="D30" s="123" t="s">
        <v>1005</v>
      </c>
      <c r="E30" s="127"/>
      <c r="F30" s="128"/>
      <c r="G30" s="128"/>
      <c r="H30" s="309"/>
      <c r="I30" s="110"/>
      <c r="J30" s="111"/>
    </row>
    <row r="31" spans="1:10" ht="12">
      <c r="A31" s="105"/>
      <c r="B31" s="113"/>
      <c r="C31" s="126"/>
      <c r="D31" s="123" t="s">
        <v>1006</v>
      </c>
      <c r="E31" s="129"/>
      <c r="F31" s="110"/>
      <c r="G31" s="110"/>
      <c r="H31" s="110"/>
      <c r="I31" s="110"/>
      <c r="J31" s="111"/>
    </row>
    <row r="32" spans="1:10" ht="12">
      <c r="A32" s="114"/>
      <c r="B32" s="116"/>
      <c r="C32" s="124"/>
      <c r="D32" s="130"/>
      <c r="E32" s="131"/>
      <c r="F32" s="132"/>
      <c r="G32" s="132"/>
      <c r="H32" s="132"/>
      <c r="I32" s="132"/>
      <c r="J32" s="119"/>
    </row>
    <row r="33" spans="1:10" ht="12">
      <c r="A33" s="238"/>
      <c r="B33" s="239">
        <v>851</v>
      </c>
      <c r="C33" s="235">
        <v>85154</v>
      </c>
      <c r="D33" s="236" t="s">
        <v>933</v>
      </c>
      <c r="E33" s="237">
        <f>SUM(E34,E45,E55,E61,E68,E73,E78,)</f>
        <v>344000</v>
      </c>
      <c r="F33" s="237">
        <f>SUM(F34,F45,F55,F61,F68,F73,F78,)</f>
        <v>274000</v>
      </c>
      <c r="G33" s="237">
        <f>SUM(G34,G45,G68)</f>
        <v>78465</v>
      </c>
      <c r="H33" s="237">
        <f>SUM(H34,H45,H55,H61,H68,H73,H78,)</f>
        <v>15132</v>
      </c>
      <c r="I33" s="237">
        <f>SUM(I34,I45,I55,I61,I68,I73,I78,)</f>
        <v>6000</v>
      </c>
      <c r="J33" s="237">
        <f>SUM(J34,J45,J55,J61,J68,J73,J78,)</f>
        <v>70000</v>
      </c>
    </row>
    <row r="34" spans="1:10" ht="12">
      <c r="A34" s="133" t="s">
        <v>739</v>
      </c>
      <c r="B34" s="113"/>
      <c r="D34" s="123" t="s">
        <v>1007</v>
      </c>
      <c r="E34" s="134">
        <f>SUM(E37:E43)</f>
        <v>11000</v>
      </c>
      <c r="F34" s="134">
        <f>SUM(F37:F43)</f>
        <v>11000</v>
      </c>
      <c r="G34" s="134">
        <v>0</v>
      </c>
      <c r="H34" s="134">
        <v>0</v>
      </c>
      <c r="I34" s="134">
        <v>0</v>
      </c>
      <c r="J34" s="160">
        <v>0</v>
      </c>
    </row>
    <row r="35" spans="1:10" ht="11.25">
      <c r="A35" s="137"/>
      <c r="B35" s="113"/>
      <c r="D35" s="123" t="s">
        <v>1008</v>
      </c>
      <c r="E35" s="135"/>
      <c r="F35" s="135"/>
      <c r="G35" s="135"/>
      <c r="H35" s="135"/>
      <c r="I35" s="135"/>
      <c r="J35" s="136"/>
    </row>
    <row r="36" spans="1:10" ht="11.25">
      <c r="A36" s="137"/>
      <c r="B36" s="113"/>
      <c r="D36" s="123" t="s">
        <v>1009</v>
      </c>
      <c r="E36" s="134"/>
      <c r="F36" s="134"/>
      <c r="G36" s="134"/>
      <c r="H36" s="135"/>
      <c r="I36" s="135"/>
      <c r="J36" s="136"/>
    </row>
    <row r="37" spans="1:10" ht="12">
      <c r="A37" s="133"/>
      <c r="B37" s="113"/>
      <c r="D37" s="123" t="s">
        <v>1010</v>
      </c>
      <c r="E37" s="135">
        <v>3000</v>
      </c>
      <c r="F37" s="135">
        <v>3000</v>
      </c>
      <c r="G37" s="135"/>
      <c r="H37" s="135"/>
      <c r="I37" s="135"/>
      <c r="J37" s="136"/>
    </row>
    <row r="38" spans="1:10" ht="11.25">
      <c r="A38" s="137"/>
      <c r="B38" s="113"/>
      <c r="D38" s="123" t="s">
        <v>1011</v>
      </c>
      <c r="E38" s="135">
        <v>2000</v>
      </c>
      <c r="F38" s="135">
        <v>2000</v>
      </c>
      <c r="G38" s="135"/>
      <c r="H38" s="135"/>
      <c r="I38" s="135"/>
      <c r="J38" s="136"/>
    </row>
    <row r="39" spans="1:10" ht="11.25">
      <c r="A39" s="137"/>
      <c r="B39" s="113"/>
      <c r="D39" s="123" t="s">
        <v>1012</v>
      </c>
      <c r="E39" s="135">
        <v>2000</v>
      </c>
      <c r="F39" s="135">
        <v>2000</v>
      </c>
      <c r="G39" s="135"/>
      <c r="H39" s="135"/>
      <c r="I39" s="135"/>
      <c r="J39" s="136"/>
    </row>
    <row r="40" spans="1:10" ht="11.25">
      <c r="A40" s="137"/>
      <c r="B40" s="113"/>
      <c r="D40" s="123" t="s">
        <v>1013</v>
      </c>
      <c r="E40" s="135">
        <v>1000</v>
      </c>
      <c r="F40" s="135">
        <v>1000</v>
      </c>
      <c r="G40" s="135"/>
      <c r="H40" s="135"/>
      <c r="I40" s="135"/>
      <c r="J40" s="136"/>
    </row>
    <row r="41" spans="1:10" ht="11.25">
      <c r="A41" s="137"/>
      <c r="B41" s="113"/>
      <c r="D41" s="123" t="s">
        <v>1014</v>
      </c>
      <c r="E41" s="135">
        <v>1000</v>
      </c>
      <c r="F41" s="135">
        <v>1000</v>
      </c>
      <c r="G41" s="135"/>
      <c r="H41" s="135"/>
      <c r="I41" s="135"/>
      <c r="J41" s="136"/>
    </row>
    <row r="42" spans="1:10" ht="11.25">
      <c r="A42" s="137"/>
      <c r="B42" s="113"/>
      <c r="D42" s="123" t="s">
        <v>1015</v>
      </c>
      <c r="E42" s="135">
        <v>1000</v>
      </c>
      <c r="F42" s="135">
        <v>1000</v>
      </c>
      <c r="G42" s="135"/>
      <c r="H42" s="135"/>
      <c r="I42" s="135"/>
      <c r="J42" s="136"/>
    </row>
    <row r="43" spans="1:10" ht="11.25">
      <c r="A43" s="137"/>
      <c r="B43" s="113"/>
      <c r="D43" s="123" t="s">
        <v>1016</v>
      </c>
      <c r="E43" s="135">
        <v>1000</v>
      </c>
      <c r="F43" s="135">
        <v>1000</v>
      </c>
      <c r="G43" s="135"/>
      <c r="H43" s="135"/>
      <c r="I43" s="135"/>
      <c r="J43" s="136"/>
    </row>
    <row r="44" spans="1:20" s="138" customFormat="1" ht="11.25">
      <c r="A44" s="116"/>
      <c r="B44" s="116"/>
      <c r="D44" s="116"/>
      <c r="E44" s="139"/>
      <c r="F44" s="139"/>
      <c r="G44" s="139"/>
      <c r="H44" s="139"/>
      <c r="I44" s="139"/>
      <c r="J44" s="116"/>
      <c r="K44" s="112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11" ht="11.25">
      <c r="A45" s="140" t="s">
        <v>753</v>
      </c>
      <c r="B45" s="121"/>
      <c r="D45" s="141" t="s">
        <v>1017</v>
      </c>
      <c r="E45" s="142">
        <f>SUM(E47:E52)</f>
        <v>163239</v>
      </c>
      <c r="F45" s="143">
        <f>SUM(F47:F51)</f>
        <v>163239</v>
      </c>
      <c r="G45" s="143">
        <f>SUM(G46:G52)</f>
        <v>76465</v>
      </c>
      <c r="H45" s="143">
        <f>SUM(H47:H52)</f>
        <v>15132</v>
      </c>
      <c r="I45" s="142">
        <v>0</v>
      </c>
      <c r="J45" s="144">
        <v>0</v>
      </c>
      <c r="K45" s="95"/>
    </row>
    <row r="46" spans="1:10" ht="11.25">
      <c r="A46" s="137"/>
      <c r="B46" s="113"/>
      <c r="D46" s="123" t="s">
        <v>1018</v>
      </c>
      <c r="E46" s="134"/>
      <c r="F46" s="134"/>
      <c r="G46" s="134"/>
      <c r="H46" s="134"/>
      <c r="I46" s="134"/>
      <c r="J46" s="136"/>
    </row>
    <row r="47" spans="1:10" ht="33.75">
      <c r="A47" s="137"/>
      <c r="B47" s="113"/>
      <c r="D47" s="145" t="s">
        <v>1099</v>
      </c>
      <c r="E47" s="146">
        <v>42686</v>
      </c>
      <c r="F47" s="146">
        <v>42686</v>
      </c>
      <c r="G47" s="146">
        <v>18383</v>
      </c>
      <c r="H47" s="146">
        <v>3720</v>
      </c>
      <c r="I47" s="135" t="s">
        <v>756</v>
      </c>
      <c r="J47" s="136"/>
    </row>
    <row r="48" spans="1:10" ht="33.75">
      <c r="A48" s="137"/>
      <c r="B48" s="113"/>
      <c r="D48" s="147" t="s">
        <v>1100</v>
      </c>
      <c r="E48" s="146">
        <v>43194</v>
      </c>
      <c r="F48" s="146">
        <v>43194</v>
      </c>
      <c r="G48" s="146">
        <v>10980</v>
      </c>
      <c r="H48" s="146">
        <v>2048</v>
      </c>
      <c r="I48" s="146"/>
      <c r="J48" s="136"/>
    </row>
    <row r="49" spans="1:10" ht="11.25">
      <c r="A49" s="137"/>
      <c r="B49" s="113"/>
      <c r="D49" s="147" t="s">
        <v>1101</v>
      </c>
      <c r="E49" s="146">
        <v>33359</v>
      </c>
      <c r="F49" s="146">
        <v>33359</v>
      </c>
      <c r="G49" s="146">
        <v>17304</v>
      </c>
      <c r="H49" s="146">
        <v>3442</v>
      </c>
      <c r="I49" s="146"/>
      <c r="J49" s="136"/>
    </row>
    <row r="50" spans="1:10" ht="11.25">
      <c r="A50" s="137"/>
      <c r="B50" s="113"/>
      <c r="D50" s="147" t="s">
        <v>1102</v>
      </c>
      <c r="E50" s="146"/>
      <c r="F50" s="146"/>
      <c r="G50" s="146"/>
      <c r="H50" s="146"/>
      <c r="I50" s="146"/>
      <c r="J50" s="136"/>
    </row>
    <row r="51" spans="1:10" ht="11.25">
      <c r="A51" s="137"/>
      <c r="B51" s="113"/>
      <c r="D51" s="148" t="s">
        <v>1103</v>
      </c>
      <c r="E51" s="135">
        <v>44000</v>
      </c>
      <c r="F51" s="135">
        <v>44000</v>
      </c>
      <c r="G51" s="135">
        <v>29798</v>
      </c>
      <c r="H51" s="135">
        <v>5922</v>
      </c>
      <c r="I51" s="135"/>
      <c r="J51" s="136"/>
    </row>
    <row r="52" spans="1:10" ht="11.25">
      <c r="A52" s="137"/>
      <c r="B52" s="113"/>
      <c r="D52" s="148" t="s">
        <v>1019</v>
      </c>
      <c r="E52" s="135"/>
      <c r="F52" s="135"/>
      <c r="G52" s="135"/>
      <c r="H52" s="135"/>
      <c r="I52" s="135"/>
      <c r="J52" s="136"/>
    </row>
    <row r="53" spans="1:10" ht="11.25">
      <c r="A53" s="137"/>
      <c r="B53" s="113"/>
      <c r="C53" s="112"/>
      <c r="D53" s="148" t="s">
        <v>1020</v>
      </c>
      <c r="E53" s="135"/>
      <c r="F53" s="135"/>
      <c r="G53" s="135"/>
      <c r="H53" s="135"/>
      <c r="I53" s="135"/>
      <c r="J53" s="136"/>
    </row>
    <row r="54" spans="1:10" ht="11.25">
      <c r="A54" s="131"/>
      <c r="B54" s="116"/>
      <c r="C54" s="115"/>
      <c r="D54" s="150"/>
      <c r="E54" s="151"/>
      <c r="F54" s="151"/>
      <c r="G54" s="151"/>
      <c r="H54" s="151"/>
      <c r="I54" s="151"/>
      <c r="J54" s="139"/>
    </row>
    <row r="55" spans="1:10" ht="11.25">
      <c r="A55" s="137" t="s">
        <v>754</v>
      </c>
      <c r="B55" s="113"/>
      <c r="D55" s="147" t="s">
        <v>1104</v>
      </c>
      <c r="E55" s="307">
        <v>70000</v>
      </c>
      <c r="F55" s="307">
        <v>0</v>
      </c>
      <c r="G55" s="307">
        <v>0</v>
      </c>
      <c r="H55" s="307">
        <v>0</v>
      </c>
      <c r="I55" s="307">
        <v>0</v>
      </c>
      <c r="J55" s="308">
        <v>70000</v>
      </c>
    </row>
    <row r="56" spans="1:10" ht="11.25">
      <c r="A56" s="137"/>
      <c r="B56" s="113"/>
      <c r="D56" s="147" t="s">
        <v>1021</v>
      </c>
      <c r="E56" s="146"/>
      <c r="F56" s="146"/>
      <c r="G56" s="146"/>
      <c r="H56" s="146"/>
      <c r="I56" s="146"/>
      <c r="J56" s="149"/>
    </row>
    <row r="57" spans="1:10" ht="11.25">
      <c r="A57" s="137"/>
      <c r="B57" s="113"/>
      <c r="D57" s="147" t="s">
        <v>1022</v>
      </c>
      <c r="E57" s="146"/>
      <c r="F57" s="146"/>
      <c r="G57" s="146"/>
      <c r="H57" s="146"/>
      <c r="I57" s="146"/>
      <c r="J57" s="149"/>
    </row>
    <row r="58" spans="1:10" ht="11.25" customHeight="1">
      <c r="A58" s="137"/>
      <c r="B58" s="113"/>
      <c r="D58" s="147" t="s">
        <v>1023</v>
      </c>
      <c r="E58" s="146"/>
      <c r="F58" s="146"/>
      <c r="G58" s="146"/>
      <c r="H58" s="146"/>
      <c r="I58" s="146"/>
      <c r="J58" s="149"/>
    </row>
    <row r="59" spans="1:10" ht="11.25" customHeight="1">
      <c r="A59" s="137"/>
      <c r="B59" s="113"/>
      <c r="D59" s="147" t="s">
        <v>1024</v>
      </c>
      <c r="E59" s="146"/>
      <c r="F59" s="146"/>
      <c r="G59" s="146"/>
      <c r="H59" s="146"/>
      <c r="I59" s="146"/>
      <c r="J59" s="149"/>
    </row>
    <row r="60" spans="1:10" ht="11.25">
      <c r="A60" s="131"/>
      <c r="B60" s="116"/>
      <c r="C60" s="124"/>
      <c r="D60" s="150"/>
      <c r="E60" s="151"/>
      <c r="F60" s="151"/>
      <c r="G60" s="151"/>
      <c r="H60" s="151"/>
      <c r="I60" s="151"/>
      <c r="J60" s="139"/>
    </row>
    <row r="61" spans="1:10" ht="12">
      <c r="A61" s="153" t="s">
        <v>755</v>
      </c>
      <c r="B61" s="121"/>
      <c r="C61" s="121"/>
      <c r="D61" s="123" t="s">
        <v>1026</v>
      </c>
      <c r="E61" s="134">
        <f>SUM(E63:E64)</f>
        <v>39761</v>
      </c>
      <c r="F61" s="134">
        <f>SUM(F63:F64)</f>
        <v>39761</v>
      </c>
      <c r="G61" s="134">
        <v>0</v>
      </c>
      <c r="H61" s="134">
        <v>0</v>
      </c>
      <c r="I61" s="134">
        <f>SUM(I63)</f>
        <v>0</v>
      </c>
      <c r="J61" s="160">
        <v>0</v>
      </c>
    </row>
    <row r="62" spans="1:10" ht="12">
      <c r="A62" s="133"/>
      <c r="B62" s="113"/>
      <c r="C62" s="113"/>
      <c r="D62" s="123" t="s">
        <v>1027</v>
      </c>
      <c r="E62" s="134"/>
      <c r="F62" s="134"/>
      <c r="G62" s="134"/>
      <c r="H62" s="135"/>
      <c r="I62" s="134"/>
      <c r="J62" s="136"/>
    </row>
    <row r="63" spans="1:10" ht="12">
      <c r="A63" s="133"/>
      <c r="B63" s="113"/>
      <c r="C63" s="113"/>
      <c r="D63" s="155" t="s">
        <v>1028</v>
      </c>
      <c r="E63" s="156">
        <v>2761</v>
      </c>
      <c r="F63" s="156">
        <v>2761</v>
      </c>
      <c r="G63" s="156"/>
      <c r="H63" s="135"/>
      <c r="I63" s="156"/>
      <c r="J63" s="136"/>
    </row>
    <row r="64" spans="1:10" ht="12">
      <c r="A64" s="133"/>
      <c r="B64" s="113"/>
      <c r="C64" s="113"/>
      <c r="D64" s="155" t="s">
        <v>1029</v>
      </c>
      <c r="E64" s="156">
        <v>37000</v>
      </c>
      <c r="F64" s="156">
        <v>37000</v>
      </c>
      <c r="G64" s="156"/>
      <c r="H64" s="135"/>
      <c r="I64" s="135"/>
      <c r="J64" s="136"/>
    </row>
    <row r="65" spans="1:10" ht="12">
      <c r="A65" s="133"/>
      <c r="B65" s="113"/>
      <c r="C65" s="113"/>
      <c r="D65" s="123" t="s">
        <v>1033</v>
      </c>
      <c r="E65" s="134"/>
      <c r="F65" s="134"/>
      <c r="G65" s="134"/>
      <c r="H65" s="135"/>
      <c r="I65" s="135"/>
      <c r="J65" s="136"/>
    </row>
    <row r="66" spans="1:10" ht="12">
      <c r="A66" s="133"/>
      <c r="B66" s="113"/>
      <c r="C66" s="113"/>
      <c r="D66" s="123" t="s">
        <v>1034</v>
      </c>
      <c r="E66" s="134"/>
      <c r="F66" s="134"/>
      <c r="G66" s="134"/>
      <c r="H66" s="135"/>
      <c r="I66" s="135"/>
      <c r="J66" s="136"/>
    </row>
    <row r="67" spans="1:10" ht="12">
      <c r="A67" s="132"/>
      <c r="B67" s="116"/>
      <c r="C67" s="116"/>
      <c r="D67" s="152"/>
      <c r="E67" s="154"/>
      <c r="F67" s="154"/>
      <c r="G67" s="154"/>
      <c r="H67" s="151"/>
      <c r="I67" s="151"/>
      <c r="J67" s="139"/>
    </row>
    <row r="68" spans="1:10" ht="11.25">
      <c r="A68" s="140" t="s">
        <v>758</v>
      </c>
      <c r="B68" s="121"/>
      <c r="C68" s="121"/>
      <c r="D68" s="123" t="s">
        <v>1004</v>
      </c>
      <c r="E68" s="134">
        <v>24000</v>
      </c>
      <c r="F68" s="134">
        <v>24000</v>
      </c>
      <c r="G68" s="134">
        <v>2000</v>
      </c>
      <c r="H68" s="134">
        <v>0</v>
      </c>
      <c r="I68" s="134">
        <v>0</v>
      </c>
      <c r="J68" s="160">
        <v>0</v>
      </c>
    </row>
    <row r="69" spans="1:10" ht="11.25">
      <c r="A69" s="137"/>
      <c r="B69" s="113"/>
      <c r="C69" s="113"/>
      <c r="D69" s="123" t="s">
        <v>1035</v>
      </c>
      <c r="E69" s="134"/>
      <c r="F69" s="134"/>
      <c r="G69" s="134"/>
      <c r="H69" s="135"/>
      <c r="I69" s="135"/>
      <c r="J69" s="136"/>
    </row>
    <row r="70" spans="1:10" ht="11.25">
      <c r="A70" s="137"/>
      <c r="B70" s="113"/>
      <c r="C70" s="113"/>
      <c r="D70" s="123" t="s">
        <v>1036</v>
      </c>
      <c r="E70" s="134"/>
      <c r="F70" s="134"/>
      <c r="G70" s="134"/>
      <c r="H70" s="135"/>
      <c r="I70" s="135"/>
      <c r="J70" s="136"/>
    </row>
    <row r="71" spans="1:10" ht="11.25">
      <c r="A71" s="137"/>
      <c r="B71" s="113"/>
      <c r="C71" s="113"/>
      <c r="D71" s="123" t="s">
        <v>1037</v>
      </c>
      <c r="E71" s="134"/>
      <c r="F71" s="134"/>
      <c r="G71" s="134"/>
      <c r="H71" s="135"/>
      <c r="I71" s="135"/>
      <c r="J71" s="136"/>
    </row>
    <row r="72" spans="1:10" ht="11.25">
      <c r="A72" s="131"/>
      <c r="B72" s="116"/>
      <c r="C72" s="116"/>
      <c r="D72" s="155"/>
      <c r="E72" s="135"/>
      <c r="F72" s="135"/>
      <c r="G72" s="135"/>
      <c r="H72" s="135"/>
      <c r="I72" s="135"/>
      <c r="J72" s="136"/>
    </row>
    <row r="73" spans="1:10" ht="11.25">
      <c r="A73" s="140" t="s">
        <v>899</v>
      </c>
      <c r="B73" s="121"/>
      <c r="C73" s="121"/>
      <c r="D73" s="141" t="s">
        <v>1038</v>
      </c>
      <c r="E73" s="142">
        <v>30000</v>
      </c>
      <c r="F73" s="142">
        <v>30000</v>
      </c>
      <c r="G73" s="142">
        <v>0</v>
      </c>
      <c r="H73" s="142">
        <v>0</v>
      </c>
      <c r="I73" s="142">
        <v>0</v>
      </c>
      <c r="J73" s="144">
        <v>0</v>
      </c>
    </row>
    <row r="74" spans="1:10" ht="11.25">
      <c r="A74" s="137"/>
      <c r="B74" s="113"/>
      <c r="C74" s="113"/>
      <c r="D74" s="123" t="s">
        <v>1039</v>
      </c>
      <c r="E74" s="135"/>
      <c r="F74" s="135"/>
      <c r="G74" s="135"/>
      <c r="H74" s="135"/>
      <c r="I74" s="135"/>
      <c r="J74" s="136"/>
    </row>
    <row r="75" spans="1:10" ht="11.25">
      <c r="A75" s="137"/>
      <c r="B75" s="113"/>
      <c r="C75" s="113"/>
      <c r="D75" s="123" t="s">
        <v>1040</v>
      </c>
      <c r="E75" s="135"/>
      <c r="F75" s="135"/>
      <c r="G75" s="135"/>
      <c r="H75" s="135"/>
      <c r="I75" s="135"/>
      <c r="J75" s="136"/>
    </row>
    <row r="76" spans="1:10" ht="11.25">
      <c r="A76" s="137"/>
      <c r="B76" s="113"/>
      <c r="C76" s="113"/>
      <c r="D76" s="123" t="s">
        <v>1041</v>
      </c>
      <c r="E76" s="135"/>
      <c r="F76" s="135"/>
      <c r="G76" s="135"/>
      <c r="H76" s="135"/>
      <c r="I76" s="135"/>
      <c r="J76" s="136"/>
    </row>
    <row r="77" spans="1:10" ht="11.25">
      <c r="A77" s="131"/>
      <c r="B77" s="116"/>
      <c r="C77" s="116"/>
      <c r="D77" s="155"/>
      <c r="E77" s="134"/>
      <c r="F77" s="135"/>
      <c r="G77" s="135"/>
      <c r="H77" s="135"/>
      <c r="I77" s="135"/>
      <c r="J77" s="136"/>
    </row>
    <row r="78" spans="1:10" ht="11.25">
      <c r="A78" s="140">
        <v>10</v>
      </c>
      <c r="B78" s="121"/>
      <c r="C78" s="121"/>
      <c r="D78" s="141" t="s">
        <v>1042</v>
      </c>
      <c r="E78" s="142">
        <v>6000</v>
      </c>
      <c r="F78" s="142">
        <v>6000</v>
      </c>
      <c r="G78" s="142">
        <v>0</v>
      </c>
      <c r="H78" s="142">
        <v>0</v>
      </c>
      <c r="I78" s="142">
        <v>6000</v>
      </c>
      <c r="J78" s="144">
        <v>0</v>
      </c>
    </row>
    <row r="79" spans="1:10" ht="11.25">
      <c r="A79" s="137"/>
      <c r="B79" s="113"/>
      <c r="C79" s="113"/>
      <c r="D79" s="123" t="s">
        <v>1043</v>
      </c>
      <c r="E79" s="135"/>
      <c r="F79" s="135"/>
      <c r="G79" s="135"/>
      <c r="H79" s="135"/>
      <c r="I79" s="135"/>
      <c r="J79" s="136"/>
    </row>
    <row r="80" spans="1:10" ht="11.25">
      <c r="A80" s="137"/>
      <c r="B80" s="113"/>
      <c r="C80" s="113"/>
      <c r="D80" s="123" t="s">
        <v>1044</v>
      </c>
      <c r="E80" s="135"/>
      <c r="F80" s="135"/>
      <c r="G80" s="135"/>
      <c r="H80" s="135"/>
      <c r="I80" s="135"/>
      <c r="J80" s="136"/>
    </row>
    <row r="81" spans="1:10" ht="11.25">
      <c r="A81" s="137"/>
      <c r="B81" s="113"/>
      <c r="C81" s="113"/>
      <c r="D81" s="155" t="s">
        <v>1045</v>
      </c>
      <c r="E81" s="135"/>
      <c r="F81" s="135"/>
      <c r="G81" s="135"/>
      <c r="H81" s="135"/>
      <c r="I81" s="135"/>
      <c r="J81" s="136"/>
    </row>
    <row r="82" spans="1:10" ht="11.25">
      <c r="A82" s="131"/>
      <c r="B82" s="116"/>
      <c r="C82" s="116"/>
      <c r="D82" s="157"/>
      <c r="E82" s="151"/>
      <c r="F82" s="151"/>
      <c r="G82" s="151"/>
      <c r="H82" s="151"/>
      <c r="I82" s="151"/>
      <c r="J82" s="139"/>
    </row>
    <row r="83" spans="1:10" ht="11.25" hidden="1">
      <c r="A83" s="137"/>
      <c r="B83" s="113"/>
      <c r="C83" s="113"/>
      <c r="D83" s="158" t="s">
        <v>1046</v>
      </c>
      <c r="E83" s="161"/>
      <c r="F83" s="136"/>
      <c r="G83" s="135"/>
      <c r="H83" s="135"/>
      <c r="I83" s="135"/>
      <c r="J83" s="136"/>
    </row>
    <row r="84" spans="1:10" ht="11.25" hidden="1">
      <c r="A84" s="137"/>
      <c r="B84" s="113"/>
      <c r="C84" s="113"/>
      <c r="D84" s="158" t="s">
        <v>1047</v>
      </c>
      <c r="E84" s="161"/>
      <c r="F84" s="136"/>
      <c r="G84" s="135"/>
      <c r="H84" s="135"/>
      <c r="I84" s="135"/>
      <c r="J84" s="136"/>
    </row>
    <row r="85" spans="1:10" ht="11.25" hidden="1">
      <c r="A85" s="137"/>
      <c r="B85" s="113"/>
      <c r="C85" s="113"/>
      <c r="D85" s="158" t="s">
        <v>1048</v>
      </c>
      <c r="E85" s="161"/>
      <c r="F85" s="136"/>
      <c r="G85" s="135"/>
      <c r="H85" s="135"/>
      <c r="I85" s="135"/>
      <c r="J85" s="136"/>
    </row>
    <row r="86" spans="1:10" ht="11.25" hidden="1">
      <c r="A86" s="137"/>
      <c r="B86" s="113"/>
      <c r="C86" s="113"/>
      <c r="D86" s="158" t="s">
        <v>1049</v>
      </c>
      <c r="E86" s="161"/>
      <c r="F86" s="136"/>
      <c r="G86" s="135"/>
      <c r="H86" s="135"/>
      <c r="I86" s="135"/>
      <c r="J86" s="136"/>
    </row>
    <row r="87" spans="1:10" ht="11.25" hidden="1">
      <c r="A87" s="137"/>
      <c r="B87" s="113"/>
      <c r="C87" s="113"/>
      <c r="D87" s="158" t="s">
        <v>1050</v>
      </c>
      <c r="E87" s="161"/>
      <c r="F87" s="136"/>
      <c r="G87" s="135"/>
      <c r="H87" s="135"/>
      <c r="I87" s="135"/>
      <c r="J87" s="136"/>
    </row>
    <row r="88" spans="1:10" ht="11.25" hidden="1">
      <c r="A88" s="137"/>
      <c r="B88" s="113"/>
      <c r="C88" s="113"/>
      <c r="D88" s="158" t="s">
        <v>1051</v>
      </c>
      <c r="E88" s="161"/>
      <c r="F88" s="136"/>
      <c r="G88" s="135"/>
      <c r="H88" s="135"/>
      <c r="I88" s="135"/>
      <c r="J88" s="136"/>
    </row>
    <row r="89" spans="1:10" ht="11.25" hidden="1">
      <c r="A89" s="137"/>
      <c r="B89" s="113"/>
      <c r="C89" s="113"/>
      <c r="D89" s="158" t="s">
        <v>1052</v>
      </c>
      <c r="E89" s="161"/>
      <c r="F89" s="136"/>
      <c r="G89" s="135"/>
      <c r="H89" s="135"/>
      <c r="I89" s="135"/>
      <c r="J89" s="136"/>
    </row>
    <row r="90" spans="1:10" ht="11.25" hidden="1">
      <c r="A90" s="137"/>
      <c r="B90" s="113"/>
      <c r="C90" s="113"/>
      <c r="D90" s="158" t="s">
        <v>1053</v>
      </c>
      <c r="E90" s="161"/>
      <c r="F90" s="136"/>
      <c r="G90" s="135"/>
      <c r="H90" s="135"/>
      <c r="I90" s="135"/>
      <c r="J90" s="136"/>
    </row>
    <row r="91" spans="1:11" ht="11.25" hidden="1">
      <c r="A91" s="131"/>
      <c r="B91" s="113"/>
      <c r="C91" s="113"/>
      <c r="D91" s="158"/>
      <c r="E91" s="162"/>
      <c r="F91" s="139"/>
      <c r="G91" s="151"/>
      <c r="H91" s="151"/>
      <c r="I91" s="151"/>
      <c r="J91" s="139"/>
      <c r="K91" s="126"/>
    </row>
    <row r="92" spans="1:11" ht="11.25" hidden="1">
      <c r="A92" s="137" t="s">
        <v>899</v>
      </c>
      <c r="B92" s="113"/>
      <c r="C92" s="113"/>
      <c r="D92" s="158" t="s">
        <v>1025</v>
      </c>
      <c r="E92" s="159"/>
      <c r="F92" s="160"/>
      <c r="G92" s="134"/>
      <c r="H92" s="135"/>
      <c r="I92" s="135"/>
      <c r="J92" s="136"/>
      <c r="K92" s="126"/>
    </row>
    <row r="93" spans="1:11" ht="11.25" hidden="1">
      <c r="A93" s="137"/>
      <c r="B93" s="113"/>
      <c r="C93" s="113"/>
      <c r="D93" s="158" t="s">
        <v>1054</v>
      </c>
      <c r="E93" s="161"/>
      <c r="F93" s="136"/>
      <c r="G93" s="135"/>
      <c r="H93" s="135"/>
      <c r="I93" s="135"/>
      <c r="J93" s="136"/>
      <c r="K93" s="126"/>
    </row>
    <row r="94" spans="1:11" ht="11.25" hidden="1">
      <c r="A94" s="137"/>
      <c r="B94" s="113"/>
      <c r="C94" s="113"/>
      <c r="D94" s="158" t="s">
        <v>1055</v>
      </c>
      <c r="E94" s="161"/>
      <c r="F94" s="136"/>
      <c r="G94" s="135"/>
      <c r="H94" s="135"/>
      <c r="I94" s="135"/>
      <c r="J94" s="136"/>
      <c r="K94" s="126"/>
    </row>
    <row r="95" spans="1:11" ht="11.25" hidden="1">
      <c r="A95" s="137"/>
      <c r="B95" s="113"/>
      <c r="C95" s="113"/>
      <c r="D95" s="158"/>
      <c r="E95" s="161"/>
      <c r="F95" s="136"/>
      <c r="G95" s="135"/>
      <c r="H95" s="135"/>
      <c r="I95" s="135"/>
      <c r="J95" s="136"/>
      <c r="K95" s="126"/>
    </row>
    <row r="96" spans="1:11" ht="12">
      <c r="A96" s="405"/>
      <c r="B96" s="387"/>
      <c r="C96" s="387"/>
      <c r="D96" s="388" t="s">
        <v>995</v>
      </c>
      <c r="E96" s="237">
        <f>SUM(E21,E33,)</f>
        <v>350000</v>
      </c>
      <c r="F96" s="237">
        <f>SUM(F33,F21)</f>
        <v>280000</v>
      </c>
      <c r="G96" s="237">
        <f>SUM(G21,G33)</f>
        <v>78465</v>
      </c>
      <c r="H96" s="237">
        <f>SUM(H33)</f>
        <v>15132</v>
      </c>
      <c r="I96" s="237">
        <f>SUM(I33,I21)</f>
        <v>10000</v>
      </c>
      <c r="J96" s="389">
        <f>SUM(J33,J21)</f>
        <v>70000</v>
      </c>
      <c r="K96" s="163"/>
    </row>
  </sheetData>
  <mergeCells count="14">
    <mergeCell ref="A15:A19"/>
    <mergeCell ref="D15:D19"/>
    <mergeCell ref="H17:H19"/>
    <mergeCell ref="F15:J15"/>
    <mergeCell ref="G16:I16"/>
    <mergeCell ref="D12:J12"/>
    <mergeCell ref="D8:J8"/>
    <mergeCell ref="H3:J3"/>
    <mergeCell ref="D9:L9"/>
    <mergeCell ref="D10:K10"/>
    <mergeCell ref="H1:J1"/>
    <mergeCell ref="D3:E3"/>
    <mergeCell ref="D4:E4"/>
    <mergeCell ref="H2:K2"/>
  </mergeCells>
  <printOptions/>
  <pageMargins left="1.2" right="0.3937007874015748" top="0.3937007874015748" bottom="0.984251968503937" header="0.5118110236220472" footer="0.8661417322834646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60" workbookViewId="0" topLeftCell="A1">
      <selection activeCell="G4" sqref="G4:I4"/>
    </sheetView>
  </sheetViews>
  <sheetFormatPr defaultColWidth="9.00390625" defaultRowHeight="12.75"/>
  <cols>
    <col min="1" max="1" width="13.625" style="91" customWidth="1"/>
    <col min="2" max="2" width="4.375" style="91" customWidth="1"/>
    <col min="3" max="3" width="23.75390625" style="91" customWidth="1"/>
    <col min="4" max="4" width="11.375" style="91" customWidth="1"/>
    <col min="5" max="6" width="11.125" style="91" customWidth="1"/>
    <col min="7" max="9" width="11.625" style="91" customWidth="1"/>
    <col min="10" max="16384" width="8.00390625" style="91" customWidth="1"/>
  </cols>
  <sheetData>
    <row r="1" spans="7:9" ht="11.25">
      <c r="G1" s="614"/>
      <c r="H1" s="614"/>
      <c r="I1" s="614"/>
    </row>
    <row r="2" spans="7:10" ht="11.25" customHeight="1">
      <c r="G2" s="615" t="s">
        <v>1080</v>
      </c>
      <c r="H2" s="615"/>
      <c r="I2" s="615"/>
      <c r="J2" s="92"/>
    </row>
    <row r="3" spans="6:10" ht="11.25" customHeight="1">
      <c r="F3" s="592" t="s">
        <v>448</v>
      </c>
      <c r="G3" s="592"/>
      <c r="H3" s="592"/>
      <c r="I3" s="592"/>
      <c r="J3" s="592"/>
    </row>
    <row r="4" spans="7:10" ht="12.75" customHeight="1">
      <c r="G4" s="615" t="s">
        <v>449</v>
      </c>
      <c r="H4" s="615"/>
      <c r="I4" s="615"/>
      <c r="J4" s="223"/>
    </row>
    <row r="5" spans="7:10" ht="12.75">
      <c r="G5" s="613"/>
      <c r="H5" s="613"/>
      <c r="I5" s="613"/>
      <c r="J5" s="93"/>
    </row>
    <row r="8" spans="1:9" ht="19.5" customHeight="1">
      <c r="A8" s="94"/>
      <c r="B8" s="611" t="s">
        <v>724</v>
      </c>
      <c r="C8" s="611"/>
      <c r="D8" s="611"/>
      <c r="E8" s="611"/>
      <c r="F8" s="611"/>
      <c r="G8" s="611"/>
      <c r="H8" s="611"/>
      <c r="I8" s="611"/>
    </row>
    <row r="9" spans="2:9" ht="12.75">
      <c r="B9" s="612" t="s">
        <v>1074</v>
      </c>
      <c r="C9" s="593"/>
      <c r="D9" s="593"/>
      <c r="E9" s="593"/>
      <c r="F9" s="593"/>
      <c r="G9" s="593"/>
      <c r="H9" s="593"/>
      <c r="I9" s="593"/>
    </row>
    <row r="10" spans="2:9" ht="12.75">
      <c r="B10" s="593" t="s">
        <v>1063</v>
      </c>
      <c r="C10" s="593"/>
      <c r="D10" s="593"/>
      <c r="E10" s="593"/>
      <c r="F10" s="593"/>
      <c r="G10" s="593"/>
      <c r="H10" s="593"/>
      <c r="I10" s="593"/>
    </row>
    <row r="12" ht="11.25">
      <c r="I12" s="276" t="s">
        <v>1106</v>
      </c>
    </row>
    <row r="13" spans="2:9" ht="14.25">
      <c r="B13" s="608" t="s">
        <v>771</v>
      </c>
      <c r="C13" s="608" t="s">
        <v>738</v>
      </c>
      <c r="D13" s="608" t="s">
        <v>969</v>
      </c>
      <c r="E13" s="417">
        <v>750</v>
      </c>
      <c r="F13" s="606" t="s">
        <v>970</v>
      </c>
      <c r="G13" s="610"/>
      <c r="H13" s="606" t="s">
        <v>971</v>
      </c>
      <c r="I13" s="607"/>
    </row>
    <row r="14" spans="2:9" ht="14.25">
      <c r="B14" s="609"/>
      <c r="C14" s="609"/>
      <c r="D14" s="609"/>
      <c r="E14" s="418">
        <v>75095</v>
      </c>
      <c r="F14" s="418">
        <v>90003</v>
      </c>
      <c r="G14" s="419" t="s">
        <v>972</v>
      </c>
      <c r="H14" s="420" t="s">
        <v>973</v>
      </c>
      <c r="I14" s="421">
        <v>92195</v>
      </c>
    </row>
    <row r="15" spans="2:10" ht="16.5" customHeight="1">
      <c r="B15" s="230">
        <v>1</v>
      </c>
      <c r="C15" s="231" t="s">
        <v>974</v>
      </c>
      <c r="D15" s="232">
        <v>600</v>
      </c>
      <c r="E15" s="232">
        <v>300</v>
      </c>
      <c r="F15" s="232">
        <v>0</v>
      </c>
      <c r="G15" s="232">
        <v>0</v>
      </c>
      <c r="H15" s="232">
        <v>0</v>
      </c>
      <c r="I15" s="232">
        <v>300</v>
      </c>
      <c r="J15" s="95"/>
    </row>
    <row r="16" spans="2:9" ht="16.5" customHeight="1">
      <c r="B16" s="231">
        <v>2</v>
      </c>
      <c r="C16" s="231" t="s">
        <v>975</v>
      </c>
      <c r="D16" s="232">
        <v>600</v>
      </c>
      <c r="E16" s="232">
        <v>100</v>
      </c>
      <c r="F16" s="232">
        <v>0</v>
      </c>
      <c r="G16" s="232">
        <v>0</v>
      </c>
      <c r="H16" s="232">
        <v>0</v>
      </c>
      <c r="I16" s="232">
        <v>500</v>
      </c>
    </row>
    <row r="17" spans="2:9" ht="16.5" customHeight="1">
      <c r="B17" s="231">
        <v>3</v>
      </c>
      <c r="C17" s="231" t="s">
        <v>976</v>
      </c>
      <c r="D17" s="232">
        <v>600</v>
      </c>
      <c r="E17" s="232">
        <v>100</v>
      </c>
      <c r="F17" s="232">
        <v>0</v>
      </c>
      <c r="G17" s="232">
        <v>0</v>
      </c>
      <c r="H17" s="232">
        <v>0</v>
      </c>
      <c r="I17" s="232">
        <v>500</v>
      </c>
    </row>
    <row r="18" spans="2:9" ht="16.5" customHeight="1">
      <c r="B18" s="231">
        <v>4</v>
      </c>
      <c r="C18" s="231" t="s">
        <v>977</v>
      </c>
      <c r="D18" s="232">
        <v>600</v>
      </c>
      <c r="E18" s="232">
        <v>100</v>
      </c>
      <c r="F18" s="232">
        <v>0</v>
      </c>
      <c r="G18" s="232">
        <v>0</v>
      </c>
      <c r="H18" s="232">
        <v>0</v>
      </c>
      <c r="I18" s="232">
        <v>500</v>
      </c>
    </row>
    <row r="19" spans="2:10" ht="16.5" customHeight="1">
      <c r="B19" s="231">
        <v>5</v>
      </c>
      <c r="C19" s="231" t="s">
        <v>978</v>
      </c>
      <c r="D19" s="232">
        <v>7090</v>
      </c>
      <c r="E19" s="232">
        <v>580</v>
      </c>
      <c r="F19" s="232">
        <v>210</v>
      </c>
      <c r="G19" s="232">
        <v>500</v>
      </c>
      <c r="H19" s="232">
        <v>4600</v>
      </c>
      <c r="I19" s="232">
        <v>1200</v>
      </c>
      <c r="J19" s="95"/>
    </row>
    <row r="20" spans="2:10" ht="16.5" customHeight="1">
      <c r="B20" s="231">
        <v>6</v>
      </c>
      <c r="C20" s="231" t="s">
        <v>979</v>
      </c>
      <c r="D20" s="232">
        <v>4090</v>
      </c>
      <c r="E20" s="232">
        <v>220</v>
      </c>
      <c r="F20" s="232">
        <v>160</v>
      </c>
      <c r="G20" s="232">
        <v>510</v>
      </c>
      <c r="H20" s="232">
        <v>1500</v>
      </c>
      <c r="I20" s="232">
        <v>1700</v>
      </c>
      <c r="J20" s="95"/>
    </row>
    <row r="21" spans="2:10" ht="16.5" customHeight="1">
      <c r="B21" s="231">
        <v>7</v>
      </c>
      <c r="C21" s="231" t="s">
        <v>980</v>
      </c>
      <c r="D21" s="232">
        <v>1930</v>
      </c>
      <c r="E21" s="232">
        <v>580</v>
      </c>
      <c r="F21" s="232">
        <v>0</v>
      </c>
      <c r="G21" s="232">
        <v>100</v>
      </c>
      <c r="H21" s="232">
        <v>50</v>
      </c>
      <c r="I21" s="232">
        <v>1200</v>
      </c>
      <c r="J21" s="95"/>
    </row>
    <row r="22" spans="2:10" ht="16.5" customHeight="1">
      <c r="B22" s="231">
        <v>8</v>
      </c>
      <c r="C22" s="231" t="s">
        <v>981</v>
      </c>
      <c r="D22" s="232">
        <v>2780</v>
      </c>
      <c r="E22" s="232">
        <v>580</v>
      </c>
      <c r="F22" s="232">
        <v>240</v>
      </c>
      <c r="G22" s="232">
        <v>260</v>
      </c>
      <c r="H22" s="232">
        <v>0</v>
      </c>
      <c r="I22" s="232">
        <v>1700</v>
      </c>
      <c r="J22" s="95"/>
    </row>
    <row r="23" spans="2:10" ht="16.5" customHeight="1">
      <c r="B23" s="231">
        <v>9</v>
      </c>
      <c r="C23" s="231" t="s">
        <v>982</v>
      </c>
      <c r="D23" s="232">
        <v>5190</v>
      </c>
      <c r="E23" s="232">
        <v>580</v>
      </c>
      <c r="F23" s="232">
        <v>0</v>
      </c>
      <c r="G23" s="232">
        <v>1310</v>
      </c>
      <c r="H23" s="232">
        <v>2100</v>
      </c>
      <c r="I23" s="232">
        <v>1200</v>
      </c>
      <c r="J23" s="95"/>
    </row>
    <row r="24" spans="2:10" ht="16.5" customHeight="1">
      <c r="B24" s="231">
        <v>10</v>
      </c>
      <c r="C24" s="231" t="s">
        <v>983</v>
      </c>
      <c r="D24" s="232">
        <v>4220</v>
      </c>
      <c r="E24" s="232">
        <v>580</v>
      </c>
      <c r="F24" s="232">
        <v>0</v>
      </c>
      <c r="G24" s="232">
        <v>740</v>
      </c>
      <c r="H24" s="232">
        <v>1200</v>
      </c>
      <c r="I24" s="232">
        <v>1700</v>
      </c>
      <c r="J24" s="95"/>
    </row>
    <row r="25" spans="2:10" ht="16.5" customHeight="1">
      <c r="B25" s="231">
        <v>11</v>
      </c>
      <c r="C25" s="231" t="s">
        <v>984</v>
      </c>
      <c r="D25" s="232">
        <v>2100</v>
      </c>
      <c r="E25" s="232">
        <v>580</v>
      </c>
      <c r="F25" s="232">
        <v>110</v>
      </c>
      <c r="G25" s="232">
        <v>210</v>
      </c>
      <c r="H25" s="232">
        <v>0</v>
      </c>
      <c r="I25" s="232">
        <v>1200</v>
      </c>
      <c r="J25" s="95"/>
    </row>
    <row r="26" spans="2:9" ht="16.5" customHeight="1">
      <c r="B26" s="231">
        <v>12</v>
      </c>
      <c r="C26" s="231" t="s">
        <v>985</v>
      </c>
      <c r="D26" s="232">
        <v>3200</v>
      </c>
      <c r="E26" s="232">
        <v>580</v>
      </c>
      <c r="F26" s="232">
        <v>200</v>
      </c>
      <c r="G26" s="232">
        <v>310</v>
      </c>
      <c r="H26" s="232">
        <v>410</v>
      </c>
      <c r="I26" s="232">
        <v>1700</v>
      </c>
    </row>
    <row r="27" spans="2:9" ht="16.5" customHeight="1">
      <c r="B27" s="231">
        <v>13</v>
      </c>
      <c r="C27" s="231" t="s">
        <v>986</v>
      </c>
      <c r="D27" s="232">
        <v>3470</v>
      </c>
      <c r="E27" s="232">
        <v>580</v>
      </c>
      <c r="F27" s="232">
        <v>160</v>
      </c>
      <c r="G27" s="232">
        <v>160</v>
      </c>
      <c r="H27" s="232">
        <v>870</v>
      </c>
      <c r="I27" s="232">
        <v>1700</v>
      </c>
    </row>
    <row r="28" spans="2:9" ht="16.5" customHeight="1">
      <c r="B28" s="231">
        <v>14</v>
      </c>
      <c r="C28" s="231" t="s">
        <v>987</v>
      </c>
      <c r="D28" s="232">
        <v>2700</v>
      </c>
      <c r="E28" s="232">
        <v>580</v>
      </c>
      <c r="F28" s="232">
        <v>210</v>
      </c>
      <c r="G28" s="232">
        <v>210</v>
      </c>
      <c r="H28" s="232">
        <v>0</v>
      </c>
      <c r="I28" s="232">
        <v>1700</v>
      </c>
    </row>
    <row r="29" spans="2:9" ht="16.5" customHeight="1">
      <c r="B29" s="231">
        <v>15</v>
      </c>
      <c r="C29" s="231" t="s">
        <v>988</v>
      </c>
      <c r="D29" s="232">
        <v>4590</v>
      </c>
      <c r="E29" s="232">
        <v>580</v>
      </c>
      <c r="F29" s="232">
        <v>300</v>
      </c>
      <c r="G29" s="232">
        <v>410</v>
      </c>
      <c r="H29" s="232">
        <v>1600</v>
      </c>
      <c r="I29" s="232">
        <v>1700</v>
      </c>
    </row>
    <row r="30" spans="2:9" ht="16.5" customHeight="1">
      <c r="B30" s="231">
        <v>16</v>
      </c>
      <c r="C30" s="231" t="s">
        <v>989</v>
      </c>
      <c r="D30" s="232">
        <v>4450</v>
      </c>
      <c r="E30" s="232">
        <v>580</v>
      </c>
      <c r="F30" s="232">
        <v>210</v>
      </c>
      <c r="G30" s="232">
        <v>210</v>
      </c>
      <c r="H30" s="232">
        <v>2250</v>
      </c>
      <c r="I30" s="232">
        <v>1200</v>
      </c>
    </row>
    <row r="31" spans="2:9" ht="16.5" customHeight="1">
      <c r="B31" s="231">
        <v>17</v>
      </c>
      <c r="C31" s="231" t="s">
        <v>990</v>
      </c>
      <c r="D31" s="232">
        <v>2620</v>
      </c>
      <c r="E31" s="232">
        <v>580</v>
      </c>
      <c r="F31" s="232">
        <v>160</v>
      </c>
      <c r="G31" s="232">
        <v>160</v>
      </c>
      <c r="H31" s="232">
        <v>520</v>
      </c>
      <c r="I31" s="232">
        <v>1200</v>
      </c>
    </row>
    <row r="32" spans="2:9" ht="16.5" customHeight="1">
      <c r="B32" s="231">
        <v>18</v>
      </c>
      <c r="C32" s="231" t="s">
        <v>991</v>
      </c>
      <c r="D32" s="232">
        <v>3390</v>
      </c>
      <c r="E32" s="232">
        <v>580</v>
      </c>
      <c r="F32" s="232">
        <v>110</v>
      </c>
      <c r="G32" s="232">
        <v>0</v>
      </c>
      <c r="H32" s="232">
        <v>1000</v>
      </c>
      <c r="I32" s="277">
        <v>1700</v>
      </c>
    </row>
    <row r="33" spans="2:9" ht="16.5" customHeight="1">
      <c r="B33" s="231">
        <v>19</v>
      </c>
      <c r="C33" s="231" t="s">
        <v>992</v>
      </c>
      <c r="D33" s="232">
        <v>2670</v>
      </c>
      <c r="E33" s="232">
        <v>580</v>
      </c>
      <c r="F33" s="232">
        <v>80</v>
      </c>
      <c r="G33" s="232">
        <v>0</v>
      </c>
      <c r="H33" s="232">
        <v>310</v>
      </c>
      <c r="I33" s="232">
        <v>1700</v>
      </c>
    </row>
    <row r="34" spans="2:9" ht="16.5" customHeight="1">
      <c r="B34" s="233">
        <v>20</v>
      </c>
      <c r="C34" s="233" t="s">
        <v>993</v>
      </c>
      <c r="D34" s="232">
        <v>5100</v>
      </c>
      <c r="E34" s="232">
        <v>580</v>
      </c>
      <c r="F34" s="232">
        <v>310</v>
      </c>
      <c r="G34" s="232">
        <v>310</v>
      </c>
      <c r="H34" s="232">
        <v>1700</v>
      </c>
      <c r="I34" s="232">
        <v>2200</v>
      </c>
    </row>
    <row r="35" spans="2:9" ht="16.5" customHeight="1">
      <c r="B35" s="233">
        <v>21</v>
      </c>
      <c r="C35" s="233" t="s">
        <v>994</v>
      </c>
      <c r="D35" s="278">
        <v>4220</v>
      </c>
      <c r="E35" s="278">
        <v>580</v>
      </c>
      <c r="F35" s="232">
        <v>230</v>
      </c>
      <c r="G35" s="232">
        <v>410</v>
      </c>
      <c r="H35" s="232">
        <v>1300</v>
      </c>
      <c r="I35" s="232">
        <v>1700</v>
      </c>
    </row>
    <row r="36" spans="2:9" ht="16.5" customHeight="1">
      <c r="B36" s="233">
        <v>22</v>
      </c>
      <c r="C36" s="304" t="s">
        <v>1096</v>
      </c>
      <c r="D36" s="305">
        <v>2400</v>
      </c>
      <c r="E36" s="305">
        <v>580</v>
      </c>
      <c r="F36" s="306">
        <v>310</v>
      </c>
      <c r="G36" s="306">
        <v>210</v>
      </c>
      <c r="H36" s="306">
        <v>100</v>
      </c>
      <c r="I36" s="306">
        <v>1200</v>
      </c>
    </row>
    <row r="37" spans="2:9" ht="16.5" customHeight="1">
      <c r="B37" s="234"/>
      <c r="C37" s="422" t="s">
        <v>995</v>
      </c>
      <c r="D37" s="423">
        <f aca="true" t="shared" si="0" ref="D37:I37">SUM(D15:D36)</f>
        <v>68610</v>
      </c>
      <c r="E37" s="423">
        <f t="shared" si="0"/>
        <v>10680</v>
      </c>
      <c r="F37" s="423">
        <f t="shared" si="0"/>
        <v>3000</v>
      </c>
      <c r="G37" s="423">
        <f t="shared" si="0"/>
        <v>6020</v>
      </c>
      <c r="H37" s="423">
        <f t="shared" si="0"/>
        <v>19510</v>
      </c>
      <c r="I37" s="423">
        <f t="shared" si="0"/>
        <v>29400</v>
      </c>
    </row>
    <row r="38" spans="4:9" ht="11.25">
      <c r="D38" s="95"/>
      <c r="G38" s="95"/>
      <c r="H38" s="95"/>
      <c r="I38" s="95"/>
    </row>
    <row r="39" spans="4:9" ht="11.25">
      <c r="D39" s="95"/>
      <c r="G39" s="95"/>
      <c r="H39" s="95"/>
      <c r="I39" s="95"/>
    </row>
    <row r="40" spans="7:9" ht="11.25">
      <c r="G40" s="95"/>
      <c r="H40" s="95"/>
      <c r="I40" s="95"/>
    </row>
    <row r="41" spans="7:9" ht="11.25">
      <c r="G41" s="95"/>
      <c r="H41" s="95"/>
      <c r="I41" s="95"/>
    </row>
    <row r="42" spans="7:9" ht="11.25">
      <c r="G42" s="95"/>
      <c r="H42" s="95"/>
      <c r="I42" s="95"/>
    </row>
    <row r="43" spans="7:9" ht="11.25">
      <c r="G43" s="95"/>
      <c r="H43" s="95"/>
      <c r="I43" s="95"/>
    </row>
    <row r="44" spans="7:9" ht="11.25">
      <c r="G44" s="95"/>
      <c r="H44" s="95"/>
      <c r="I44" s="95"/>
    </row>
    <row r="45" spans="7:9" ht="11.25">
      <c r="G45" s="95"/>
      <c r="H45" s="95"/>
      <c r="I45" s="95"/>
    </row>
    <row r="46" spans="7:9" ht="11.25">
      <c r="G46" s="95"/>
      <c r="H46" s="95"/>
      <c r="I46" s="95"/>
    </row>
    <row r="47" spans="7:9" ht="11.25">
      <c r="G47" s="95"/>
      <c r="H47" s="95"/>
      <c r="I47" s="95"/>
    </row>
    <row r="48" spans="7:9" ht="11.25">
      <c r="G48" s="95"/>
      <c r="H48" s="95"/>
      <c r="I48" s="95"/>
    </row>
    <row r="49" spans="7:9" ht="11.25">
      <c r="G49" s="95"/>
      <c r="H49" s="95"/>
      <c r="I49" s="95"/>
    </row>
    <row r="50" spans="7:9" ht="11.25">
      <c r="G50" s="95"/>
      <c r="H50" s="95"/>
      <c r="I50" s="95"/>
    </row>
    <row r="51" spans="7:9" ht="11.25">
      <c r="G51" s="95"/>
      <c r="H51" s="95"/>
      <c r="I51" s="95"/>
    </row>
    <row r="52" spans="7:9" ht="11.25">
      <c r="G52" s="95"/>
      <c r="H52" s="95"/>
      <c r="I52" s="95"/>
    </row>
    <row r="53" spans="7:9" ht="11.25">
      <c r="G53" s="95"/>
      <c r="H53" s="95"/>
      <c r="I53" s="95"/>
    </row>
    <row r="54" spans="7:9" ht="11.25">
      <c r="G54" s="95"/>
      <c r="H54" s="95"/>
      <c r="I54" s="95"/>
    </row>
  </sheetData>
  <mergeCells count="13">
    <mergeCell ref="B8:I8"/>
    <mergeCell ref="B9:I9"/>
    <mergeCell ref="G5:I5"/>
    <mergeCell ref="G1:I1"/>
    <mergeCell ref="G2:I2"/>
    <mergeCell ref="G4:I4"/>
    <mergeCell ref="F3:J3"/>
    <mergeCell ref="H13:I13"/>
    <mergeCell ref="B10:I10"/>
    <mergeCell ref="B13:B14"/>
    <mergeCell ref="C13:C14"/>
    <mergeCell ref="F13:G13"/>
    <mergeCell ref="D13:D14"/>
  </mergeCells>
  <printOptions/>
  <pageMargins left="1" right="0.13" top="0.85" bottom="0.984251968503937" header="0.85" footer="0.8661417322834646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view="pageBreakPreview" zoomScaleSheetLayoutView="100" workbookViewId="0" topLeftCell="A1">
      <selection activeCell="F9" sqref="F9"/>
    </sheetView>
  </sheetViews>
  <sheetFormatPr defaultColWidth="9.00390625" defaultRowHeight="12.75"/>
  <cols>
    <col min="1" max="1" width="5.00390625" style="260" customWidth="1"/>
    <col min="2" max="2" width="61.875" style="260" customWidth="1"/>
    <col min="3" max="3" width="15.00390625" style="260" customWidth="1"/>
    <col min="4" max="4" width="11.875" style="260" customWidth="1"/>
    <col min="5" max="16384" width="8.00390625" style="260" customWidth="1"/>
  </cols>
  <sheetData>
    <row r="1" spans="1:4" ht="11.25" customHeight="1">
      <c r="A1" s="256"/>
      <c r="B1" s="257"/>
      <c r="C1" s="258"/>
      <c r="D1" s="259"/>
    </row>
    <row r="2" spans="2:5" ht="12.75">
      <c r="B2" s="261"/>
      <c r="C2" s="506" t="s">
        <v>1088</v>
      </c>
      <c r="D2" s="506"/>
      <c r="E2" s="506"/>
    </row>
    <row r="3" spans="2:6" ht="12.75">
      <c r="B3" s="457" t="s">
        <v>262</v>
      </c>
      <c r="C3" s="457"/>
      <c r="D3" s="457"/>
      <c r="E3" s="457"/>
      <c r="F3" s="457"/>
    </row>
    <row r="4" spans="3:6" ht="12.75">
      <c r="C4" s="508" t="s">
        <v>449</v>
      </c>
      <c r="D4" s="508"/>
      <c r="E4" s="508"/>
      <c r="F4" s="508"/>
    </row>
    <row r="7" spans="2:5" ht="12.75">
      <c r="B7" s="504"/>
      <c r="C7" s="504"/>
      <c r="D7" s="504"/>
      <c r="E7" s="504"/>
    </row>
    <row r="8" spans="1:5" ht="12.75">
      <c r="A8" s="505" t="s">
        <v>1125</v>
      </c>
      <c r="B8" s="505"/>
      <c r="C8" s="505"/>
      <c r="D8" s="505"/>
      <c r="E8" s="505"/>
    </row>
    <row r="9" spans="1:5" ht="11.25">
      <c r="A9" s="503" t="s">
        <v>1089</v>
      </c>
      <c r="B9" s="507"/>
      <c r="C9" s="507"/>
      <c r="D9" s="507"/>
      <c r="E9" s="507"/>
    </row>
    <row r="10" spans="1:5" ht="11.25">
      <c r="A10" s="503" t="s">
        <v>1090</v>
      </c>
      <c r="B10" s="503"/>
      <c r="C10" s="503"/>
      <c r="D10" s="503"/>
      <c r="E10" s="503"/>
    </row>
    <row r="11" spans="1:5" ht="12.75">
      <c r="A11" s="262"/>
      <c r="B11" s="262"/>
      <c r="C11" s="262"/>
      <c r="D11" s="262"/>
      <c r="E11" s="262"/>
    </row>
    <row r="12" spans="2:3" ht="11.25">
      <c r="B12" s="263"/>
      <c r="C12" s="263"/>
    </row>
    <row r="13" spans="2:3" ht="11.25">
      <c r="B13" s="263"/>
      <c r="C13" s="263"/>
    </row>
    <row r="14" spans="1:4" ht="42" customHeight="1">
      <c r="A14" s="410" t="s">
        <v>771</v>
      </c>
      <c r="B14" s="411" t="s">
        <v>1091</v>
      </c>
      <c r="C14" s="412" t="s">
        <v>1110</v>
      </c>
      <c r="D14" s="412" t="s">
        <v>1108</v>
      </c>
    </row>
    <row r="15" spans="1:4" ht="9" customHeight="1">
      <c r="A15" s="264">
        <v>1</v>
      </c>
      <c r="B15" s="265">
        <v>2</v>
      </c>
      <c r="C15" s="265">
        <v>3</v>
      </c>
      <c r="D15" s="266">
        <v>4</v>
      </c>
    </row>
    <row r="16" spans="1:4" ht="18" customHeight="1">
      <c r="A16" s="267" t="s">
        <v>747</v>
      </c>
      <c r="B16" s="267" t="s">
        <v>1092</v>
      </c>
      <c r="C16" s="268">
        <v>27444299</v>
      </c>
      <c r="D16" s="320">
        <f>C16/C20</f>
        <v>0.5434322612036961</v>
      </c>
    </row>
    <row r="17" spans="1:4" ht="18" customHeight="1">
      <c r="A17" s="267" t="s">
        <v>748</v>
      </c>
      <c r="B17" s="267" t="s">
        <v>1093</v>
      </c>
      <c r="C17" s="268">
        <v>13401993</v>
      </c>
      <c r="D17" s="320">
        <f>C17/C20</f>
        <v>0.2653766219580288</v>
      </c>
    </row>
    <row r="18" spans="1:4" ht="38.25" customHeight="1">
      <c r="A18" s="269" t="s">
        <v>749</v>
      </c>
      <c r="B18" s="270" t="s">
        <v>711</v>
      </c>
      <c r="C18" s="271">
        <v>2589784.6</v>
      </c>
      <c r="D18" s="321">
        <f>C18/C20</f>
        <v>0.051281051165071104</v>
      </c>
    </row>
    <row r="19" spans="1:4" ht="38.25">
      <c r="A19" s="272" t="s">
        <v>739</v>
      </c>
      <c r="B19" s="273" t="s">
        <v>1094</v>
      </c>
      <c r="C19" s="274">
        <v>7065708</v>
      </c>
      <c r="D19" s="322">
        <f>C19/C20</f>
        <v>0.13991006567320394</v>
      </c>
    </row>
    <row r="20" spans="2:4" ht="12.75">
      <c r="B20" s="428" t="s">
        <v>1095</v>
      </c>
      <c r="C20" s="429">
        <f>SUM(C16:C19)</f>
        <v>50501784.6</v>
      </c>
      <c r="D20" s="430">
        <f>SUM(D16:D19)</f>
        <v>1</v>
      </c>
    </row>
    <row r="21" spans="2:3" ht="11.25">
      <c r="B21" s="263"/>
      <c r="C21" s="263"/>
    </row>
    <row r="22" spans="2:3" ht="11.25">
      <c r="B22" s="263"/>
      <c r="C22" s="263"/>
    </row>
    <row r="23" spans="2:3" ht="11.25">
      <c r="B23" s="263"/>
      <c r="C23" s="263"/>
    </row>
    <row r="24" spans="2:3" ht="11.25">
      <c r="B24" s="263"/>
      <c r="C24" s="263"/>
    </row>
    <row r="25" spans="2:3" ht="11.25">
      <c r="B25" s="263"/>
      <c r="C25" s="263"/>
    </row>
    <row r="26" spans="2:3" ht="11.25">
      <c r="B26" s="263"/>
      <c r="C26" s="263"/>
    </row>
    <row r="27" spans="2:3" ht="11.25">
      <c r="B27" s="263"/>
      <c r="C27" s="263"/>
    </row>
    <row r="28" spans="2:3" ht="11.25">
      <c r="B28" s="263"/>
      <c r="C28" s="263"/>
    </row>
    <row r="29" spans="2:3" ht="11.25">
      <c r="B29" s="263"/>
      <c r="C29" s="263"/>
    </row>
    <row r="30" spans="2:3" ht="11.25">
      <c r="B30" s="263"/>
      <c r="C30" s="263"/>
    </row>
    <row r="31" spans="2:3" ht="11.25">
      <c r="B31" s="263"/>
      <c r="C31" s="263"/>
    </row>
    <row r="32" spans="2:3" ht="11.25">
      <c r="B32" s="263"/>
      <c r="C32" s="263"/>
    </row>
    <row r="33" spans="2:3" ht="11.25">
      <c r="B33" s="263"/>
      <c r="C33" s="263"/>
    </row>
    <row r="34" spans="2:3" ht="11.25">
      <c r="B34" s="263"/>
      <c r="C34" s="263"/>
    </row>
    <row r="35" spans="2:3" ht="11.25">
      <c r="B35" s="263"/>
      <c r="C35" s="263"/>
    </row>
    <row r="36" spans="2:3" ht="11.25">
      <c r="B36" s="263"/>
      <c r="C36" s="263"/>
    </row>
    <row r="37" spans="2:3" ht="11.25">
      <c r="B37" s="263"/>
      <c r="C37" s="263"/>
    </row>
    <row r="38" spans="2:3" ht="11.25">
      <c r="B38" s="263"/>
      <c r="C38" s="263"/>
    </row>
    <row r="39" spans="2:3" ht="11.25">
      <c r="B39" s="263"/>
      <c r="C39" s="263"/>
    </row>
    <row r="40" spans="2:3" ht="11.25">
      <c r="B40" s="263"/>
      <c r="C40" s="263"/>
    </row>
    <row r="41" spans="2:3" ht="11.25">
      <c r="B41" s="263"/>
      <c r="C41" s="263"/>
    </row>
    <row r="42" spans="2:3" ht="11.25">
      <c r="B42" s="263"/>
      <c r="C42" s="263"/>
    </row>
    <row r="43" spans="2:3" ht="11.25">
      <c r="B43" s="263"/>
      <c r="C43" s="263"/>
    </row>
    <row r="44" spans="2:3" ht="11.25">
      <c r="B44" s="263"/>
      <c r="C44" s="263"/>
    </row>
    <row r="45" spans="2:3" ht="11.25">
      <c r="B45" s="263"/>
      <c r="C45" s="263"/>
    </row>
    <row r="46" spans="2:3" ht="11.25">
      <c r="B46" s="263"/>
      <c r="C46" s="263"/>
    </row>
    <row r="47" spans="2:3" ht="11.25">
      <c r="B47" s="263"/>
      <c r="C47" s="263"/>
    </row>
    <row r="48" spans="2:3" ht="11.25">
      <c r="B48" s="263"/>
      <c r="C48" s="263"/>
    </row>
    <row r="49" spans="2:3" ht="11.25">
      <c r="B49" s="263"/>
      <c r="C49" s="263"/>
    </row>
    <row r="50" spans="2:3" ht="11.25">
      <c r="B50" s="263"/>
      <c r="C50" s="263"/>
    </row>
    <row r="51" spans="2:3" ht="11.25">
      <c r="B51" s="263"/>
      <c r="C51" s="263"/>
    </row>
    <row r="52" spans="2:3" ht="11.25">
      <c r="B52" s="263"/>
      <c r="C52" s="263"/>
    </row>
    <row r="53" spans="2:3" ht="11.25">
      <c r="B53" s="263"/>
      <c r="C53" s="263"/>
    </row>
    <row r="54" spans="2:3" ht="11.25">
      <c r="B54" s="263"/>
      <c r="C54" s="263"/>
    </row>
    <row r="55" spans="2:3" ht="11.25">
      <c r="B55" s="263"/>
      <c r="C55" s="263"/>
    </row>
    <row r="56" spans="2:3" ht="11.25">
      <c r="B56" s="263"/>
      <c r="C56" s="263"/>
    </row>
    <row r="57" spans="2:3" ht="11.25">
      <c r="B57" s="263"/>
      <c r="C57" s="263"/>
    </row>
    <row r="58" spans="2:3" ht="11.25">
      <c r="B58" s="263"/>
      <c r="C58" s="263"/>
    </row>
    <row r="59" spans="2:3" ht="11.25">
      <c r="B59" s="263"/>
      <c r="C59" s="263"/>
    </row>
    <row r="60" spans="2:3" ht="11.25">
      <c r="B60" s="263"/>
      <c r="C60" s="263"/>
    </row>
    <row r="61" spans="2:3" ht="11.25">
      <c r="B61" s="263"/>
      <c r="C61" s="263"/>
    </row>
    <row r="62" spans="2:3" ht="11.25">
      <c r="B62" s="263"/>
      <c r="C62" s="263"/>
    </row>
    <row r="63" spans="2:3" ht="11.25">
      <c r="B63" s="263"/>
      <c r="C63" s="263"/>
    </row>
    <row r="64" spans="2:3" ht="11.25">
      <c r="B64" s="263"/>
      <c r="C64" s="263"/>
    </row>
    <row r="65" spans="2:3" ht="11.25">
      <c r="B65" s="263"/>
      <c r="C65" s="263"/>
    </row>
    <row r="66" spans="2:3" ht="11.25">
      <c r="B66" s="263"/>
      <c r="C66" s="263"/>
    </row>
    <row r="67" spans="2:3" ht="11.25">
      <c r="B67" s="263"/>
      <c r="C67" s="263"/>
    </row>
    <row r="68" spans="2:3" ht="11.25">
      <c r="B68" s="263"/>
      <c r="C68" s="263"/>
    </row>
    <row r="69" spans="2:3" ht="11.25">
      <c r="B69" s="263"/>
      <c r="C69" s="263"/>
    </row>
    <row r="70" spans="2:3" ht="11.25">
      <c r="B70" s="263"/>
      <c r="C70" s="263"/>
    </row>
    <row r="71" spans="2:3" ht="11.25">
      <c r="B71" s="263"/>
      <c r="C71" s="263"/>
    </row>
    <row r="72" spans="2:3" ht="11.25">
      <c r="B72" s="263"/>
      <c r="C72" s="263"/>
    </row>
    <row r="73" spans="2:3" ht="11.25">
      <c r="B73" s="263"/>
      <c r="C73" s="263"/>
    </row>
    <row r="74" spans="2:3" ht="11.25">
      <c r="B74" s="263"/>
      <c r="C74" s="263"/>
    </row>
    <row r="75" spans="2:3" ht="11.25">
      <c r="B75" s="263"/>
      <c r="C75" s="263"/>
    </row>
    <row r="76" spans="2:3" ht="11.25">
      <c r="B76" s="263"/>
      <c r="C76" s="263"/>
    </row>
    <row r="77" spans="2:3" ht="11.25">
      <c r="B77" s="263"/>
      <c r="C77" s="263"/>
    </row>
    <row r="78" spans="2:3" ht="11.25">
      <c r="B78" s="263"/>
      <c r="C78" s="263"/>
    </row>
    <row r="79" spans="2:3" ht="11.25">
      <c r="B79" s="263"/>
      <c r="C79" s="263"/>
    </row>
    <row r="80" spans="2:3" ht="11.25">
      <c r="B80" s="263"/>
      <c r="C80" s="263"/>
    </row>
    <row r="81" spans="2:3" ht="11.25">
      <c r="B81" s="263"/>
      <c r="C81" s="263"/>
    </row>
    <row r="82" spans="2:3" ht="11.25">
      <c r="B82" s="263"/>
      <c r="C82" s="263"/>
    </row>
    <row r="83" spans="2:3" ht="11.25">
      <c r="B83" s="263"/>
      <c r="C83" s="263"/>
    </row>
    <row r="84" spans="2:3" ht="11.25">
      <c r="B84" s="263"/>
      <c r="C84" s="263"/>
    </row>
    <row r="85" spans="2:3" ht="11.25">
      <c r="B85" s="263"/>
      <c r="C85" s="263"/>
    </row>
    <row r="86" spans="2:3" ht="11.25">
      <c r="B86" s="263"/>
      <c r="C86" s="263"/>
    </row>
    <row r="87" spans="2:3" ht="11.25">
      <c r="B87" s="263"/>
      <c r="C87" s="263"/>
    </row>
    <row r="88" spans="2:3" ht="11.25">
      <c r="B88" s="263"/>
      <c r="C88" s="263"/>
    </row>
    <row r="89" spans="2:3" ht="11.25">
      <c r="B89" s="263"/>
      <c r="C89" s="263"/>
    </row>
    <row r="90" spans="2:3" ht="11.25">
      <c r="B90" s="263"/>
      <c r="C90" s="263"/>
    </row>
    <row r="91" spans="2:3" ht="11.25">
      <c r="B91" s="263"/>
      <c r="C91" s="263"/>
    </row>
    <row r="92" spans="2:3" ht="11.25">
      <c r="B92" s="263"/>
      <c r="C92" s="263"/>
    </row>
    <row r="93" spans="2:3" ht="11.25">
      <c r="B93" s="263"/>
      <c r="C93" s="263"/>
    </row>
    <row r="94" spans="2:3" ht="11.25">
      <c r="B94" s="263"/>
      <c r="C94" s="263"/>
    </row>
    <row r="95" spans="2:3" ht="11.25">
      <c r="B95" s="263"/>
      <c r="C95" s="263"/>
    </row>
    <row r="96" spans="2:3" ht="11.25">
      <c r="B96" s="263"/>
      <c r="C96" s="263"/>
    </row>
    <row r="97" spans="2:3" ht="11.25">
      <c r="B97" s="263"/>
      <c r="C97" s="263"/>
    </row>
    <row r="98" spans="2:3" ht="11.25">
      <c r="B98" s="263"/>
      <c r="C98" s="263"/>
    </row>
    <row r="99" spans="2:3" ht="11.25">
      <c r="B99" s="263"/>
      <c r="C99" s="263"/>
    </row>
    <row r="100" spans="2:3" ht="11.25">
      <c r="B100" s="263"/>
      <c r="C100" s="263"/>
    </row>
    <row r="101" spans="2:3" ht="11.25">
      <c r="B101" s="263"/>
      <c r="C101" s="263"/>
    </row>
    <row r="102" spans="2:3" ht="11.25">
      <c r="B102" s="263"/>
      <c r="C102" s="263"/>
    </row>
    <row r="103" spans="2:3" ht="11.25">
      <c r="B103" s="263"/>
      <c r="C103" s="263"/>
    </row>
    <row r="104" spans="2:3" ht="11.25">
      <c r="B104" s="263"/>
      <c r="C104" s="263"/>
    </row>
    <row r="105" spans="2:3" ht="11.25">
      <c r="B105" s="263"/>
      <c r="C105" s="263"/>
    </row>
    <row r="106" spans="2:3" ht="11.25">
      <c r="B106" s="263"/>
      <c r="C106" s="263"/>
    </row>
    <row r="107" spans="2:3" ht="11.25">
      <c r="B107" s="263"/>
      <c r="C107" s="263"/>
    </row>
    <row r="108" spans="2:3" ht="11.25">
      <c r="B108" s="263"/>
      <c r="C108" s="263"/>
    </row>
    <row r="109" spans="2:3" ht="11.25">
      <c r="B109" s="263"/>
      <c r="C109" s="263"/>
    </row>
    <row r="110" spans="2:3" ht="11.25">
      <c r="B110" s="263"/>
      <c r="C110" s="263"/>
    </row>
    <row r="111" spans="2:3" ht="11.25">
      <c r="B111" s="263"/>
      <c r="C111" s="263"/>
    </row>
    <row r="112" spans="2:3" ht="11.25">
      <c r="B112" s="263"/>
      <c r="C112" s="263"/>
    </row>
    <row r="113" spans="2:3" ht="11.25">
      <c r="B113" s="263"/>
      <c r="C113" s="263"/>
    </row>
    <row r="114" spans="2:3" ht="11.25">
      <c r="B114" s="263"/>
      <c r="C114" s="263"/>
    </row>
    <row r="115" spans="2:3" ht="11.25">
      <c r="B115" s="263"/>
      <c r="C115" s="263"/>
    </row>
    <row r="116" spans="2:3" ht="11.25">
      <c r="B116" s="263"/>
      <c r="C116" s="263"/>
    </row>
    <row r="117" spans="2:3" ht="11.25">
      <c r="B117" s="263"/>
      <c r="C117" s="263"/>
    </row>
    <row r="118" spans="2:3" ht="11.25">
      <c r="B118" s="263"/>
      <c r="C118" s="263"/>
    </row>
    <row r="119" spans="2:3" ht="11.25">
      <c r="B119" s="263"/>
      <c r="C119" s="263"/>
    </row>
    <row r="120" spans="2:3" ht="11.25">
      <c r="B120" s="263"/>
      <c r="C120" s="263"/>
    </row>
    <row r="121" spans="2:3" ht="11.25">
      <c r="B121" s="263"/>
      <c r="C121" s="263"/>
    </row>
    <row r="122" spans="2:3" ht="11.25">
      <c r="B122" s="263"/>
      <c r="C122" s="263"/>
    </row>
    <row r="123" spans="2:3" ht="11.25">
      <c r="B123" s="263"/>
      <c r="C123" s="263"/>
    </row>
    <row r="124" spans="2:3" ht="11.25">
      <c r="B124" s="263"/>
      <c r="C124" s="263"/>
    </row>
    <row r="125" spans="2:3" ht="11.25">
      <c r="B125" s="263"/>
      <c r="C125" s="263"/>
    </row>
    <row r="126" spans="2:3" ht="11.25">
      <c r="B126" s="263"/>
      <c r="C126" s="263"/>
    </row>
    <row r="127" spans="2:3" ht="11.25">
      <c r="B127" s="263"/>
      <c r="C127" s="263"/>
    </row>
    <row r="128" spans="2:3" ht="11.25">
      <c r="B128" s="263"/>
      <c r="C128" s="263"/>
    </row>
    <row r="129" spans="2:3" ht="11.25">
      <c r="B129" s="263"/>
      <c r="C129" s="263"/>
    </row>
    <row r="130" spans="2:3" ht="11.25">
      <c r="B130" s="263"/>
      <c r="C130" s="263"/>
    </row>
    <row r="131" spans="2:3" ht="11.25">
      <c r="B131" s="263"/>
      <c r="C131" s="263"/>
    </row>
    <row r="132" spans="2:3" ht="11.25">
      <c r="B132" s="263"/>
      <c r="C132" s="263"/>
    </row>
    <row r="133" spans="2:3" ht="11.25">
      <c r="B133" s="263"/>
      <c r="C133" s="263"/>
    </row>
    <row r="134" spans="2:3" ht="11.25">
      <c r="B134" s="263"/>
      <c r="C134" s="263"/>
    </row>
    <row r="135" spans="2:3" ht="11.25">
      <c r="B135" s="263"/>
      <c r="C135" s="263"/>
    </row>
    <row r="136" spans="2:3" ht="11.25">
      <c r="B136" s="263"/>
      <c r="C136" s="263"/>
    </row>
    <row r="137" spans="2:3" ht="11.25">
      <c r="B137" s="263"/>
      <c r="C137" s="263"/>
    </row>
    <row r="138" spans="2:3" ht="11.25">
      <c r="B138" s="263"/>
      <c r="C138" s="263"/>
    </row>
    <row r="139" spans="2:3" ht="11.25">
      <c r="B139" s="263"/>
      <c r="C139" s="263"/>
    </row>
    <row r="140" spans="2:3" ht="11.25">
      <c r="B140" s="263"/>
      <c r="C140" s="263"/>
    </row>
    <row r="141" spans="2:3" ht="11.25">
      <c r="B141" s="263"/>
      <c r="C141" s="263"/>
    </row>
    <row r="142" spans="2:3" ht="11.25">
      <c r="B142" s="263"/>
      <c r="C142" s="263"/>
    </row>
    <row r="143" spans="2:3" ht="11.25">
      <c r="B143" s="263"/>
      <c r="C143" s="263"/>
    </row>
    <row r="144" spans="2:3" ht="11.25">
      <c r="B144" s="263"/>
      <c r="C144" s="263"/>
    </row>
    <row r="145" spans="2:3" ht="11.25">
      <c r="B145" s="263"/>
      <c r="C145" s="263"/>
    </row>
    <row r="146" spans="2:3" ht="11.25">
      <c r="B146" s="263"/>
      <c r="C146" s="263"/>
    </row>
    <row r="147" spans="2:3" ht="11.25">
      <c r="B147" s="263"/>
      <c r="C147" s="263"/>
    </row>
    <row r="148" spans="2:3" ht="11.25">
      <c r="B148" s="263"/>
      <c r="C148" s="263"/>
    </row>
    <row r="149" spans="2:3" ht="11.25">
      <c r="B149" s="263"/>
      <c r="C149" s="263"/>
    </row>
    <row r="150" spans="2:3" ht="11.25">
      <c r="B150" s="263"/>
      <c r="C150" s="263"/>
    </row>
    <row r="151" spans="2:3" ht="11.25">
      <c r="B151" s="263"/>
      <c r="C151" s="263"/>
    </row>
    <row r="152" spans="2:3" ht="11.25">
      <c r="B152" s="263"/>
      <c r="C152" s="263"/>
    </row>
    <row r="153" spans="2:3" ht="11.25">
      <c r="B153" s="263"/>
      <c r="C153" s="263"/>
    </row>
    <row r="154" spans="2:3" ht="11.25">
      <c r="B154" s="263"/>
      <c r="C154" s="263"/>
    </row>
    <row r="155" spans="2:3" ht="11.25">
      <c r="B155" s="263"/>
      <c r="C155" s="263"/>
    </row>
    <row r="156" spans="2:3" ht="11.25">
      <c r="B156" s="263"/>
      <c r="C156" s="263"/>
    </row>
    <row r="157" spans="2:3" ht="11.25">
      <c r="B157" s="263"/>
      <c r="C157" s="263"/>
    </row>
    <row r="158" spans="2:3" ht="11.25">
      <c r="B158" s="263"/>
      <c r="C158" s="263"/>
    </row>
    <row r="159" spans="2:3" ht="11.25">
      <c r="B159" s="263"/>
      <c r="C159" s="263"/>
    </row>
    <row r="160" spans="2:3" ht="11.25">
      <c r="B160" s="263"/>
      <c r="C160" s="263"/>
    </row>
    <row r="161" spans="2:3" ht="11.25">
      <c r="B161" s="263"/>
      <c r="C161" s="263"/>
    </row>
    <row r="162" spans="2:3" ht="11.25">
      <c r="B162" s="263"/>
      <c r="C162" s="263"/>
    </row>
    <row r="163" spans="2:3" ht="11.25">
      <c r="B163" s="263"/>
      <c r="C163" s="263"/>
    </row>
    <row r="164" spans="2:3" ht="11.25">
      <c r="B164" s="263"/>
      <c r="C164" s="263"/>
    </row>
    <row r="165" spans="2:3" ht="11.25">
      <c r="B165" s="263"/>
      <c r="C165" s="263"/>
    </row>
    <row r="166" spans="2:3" ht="11.25">
      <c r="B166" s="263"/>
      <c r="C166" s="263"/>
    </row>
    <row r="167" spans="2:3" ht="11.25">
      <c r="B167" s="263"/>
      <c r="C167" s="263"/>
    </row>
    <row r="168" spans="2:3" ht="11.25">
      <c r="B168" s="263"/>
      <c r="C168" s="263"/>
    </row>
    <row r="169" spans="2:3" ht="11.25">
      <c r="B169" s="263"/>
      <c r="C169" s="263"/>
    </row>
    <row r="170" spans="2:3" ht="11.25">
      <c r="B170" s="263"/>
      <c r="C170" s="263"/>
    </row>
    <row r="171" spans="2:3" ht="11.25">
      <c r="B171" s="263"/>
      <c r="C171" s="263"/>
    </row>
    <row r="172" spans="2:3" ht="11.25">
      <c r="B172" s="263"/>
      <c r="C172" s="263"/>
    </row>
    <row r="173" spans="2:3" ht="11.25">
      <c r="B173" s="263"/>
      <c r="C173" s="263"/>
    </row>
    <row r="174" spans="2:3" ht="11.25">
      <c r="B174" s="263"/>
      <c r="C174" s="263"/>
    </row>
    <row r="175" spans="2:3" ht="11.25">
      <c r="B175" s="263"/>
      <c r="C175" s="263"/>
    </row>
    <row r="176" spans="2:3" ht="11.25">
      <c r="B176" s="263"/>
      <c r="C176" s="263"/>
    </row>
    <row r="177" spans="2:3" ht="11.25">
      <c r="B177" s="263"/>
      <c r="C177" s="263"/>
    </row>
    <row r="178" spans="2:3" ht="11.25">
      <c r="B178" s="263"/>
      <c r="C178" s="263"/>
    </row>
    <row r="179" spans="2:3" ht="11.25">
      <c r="B179" s="263"/>
      <c r="C179" s="263"/>
    </row>
    <row r="180" spans="2:3" ht="11.25">
      <c r="B180" s="263"/>
      <c r="C180" s="263"/>
    </row>
    <row r="181" spans="2:3" ht="11.25">
      <c r="B181" s="263"/>
      <c r="C181" s="263"/>
    </row>
    <row r="182" spans="2:3" ht="11.25">
      <c r="B182" s="263"/>
      <c r="C182" s="263"/>
    </row>
    <row r="183" spans="2:3" ht="11.25">
      <c r="B183" s="263"/>
      <c r="C183" s="263"/>
    </row>
    <row r="184" spans="2:3" ht="11.25">
      <c r="B184" s="263"/>
      <c r="C184" s="263"/>
    </row>
    <row r="185" spans="2:3" ht="11.25">
      <c r="B185" s="263"/>
      <c r="C185" s="263"/>
    </row>
    <row r="186" spans="2:3" ht="11.25">
      <c r="B186" s="263"/>
      <c r="C186" s="263"/>
    </row>
    <row r="187" spans="2:3" ht="11.25">
      <c r="B187" s="263"/>
      <c r="C187" s="263"/>
    </row>
    <row r="188" spans="2:3" ht="11.25">
      <c r="B188" s="263"/>
      <c r="C188" s="263"/>
    </row>
    <row r="189" spans="2:3" ht="11.25">
      <c r="B189" s="263"/>
      <c r="C189" s="263"/>
    </row>
    <row r="190" spans="2:3" ht="11.25">
      <c r="B190" s="263"/>
      <c r="C190" s="263"/>
    </row>
    <row r="191" spans="2:3" ht="11.25">
      <c r="B191" s="263"/>
      <c r="C191" s="263"/>
    </row>
    <row r="192" spans="2:3" ht="11.25">
      <c r="B192" s="263"/>
      <c r="C192" s="263"/>
    </row>
    <row r="193" spans="2:3" ht="11.25">
      <c r="B193" s="263"/>
      <c r="C193" s="263"/>
    </row>
    <row r="194" spans="2:3" ht="11.25">
      <c r="B194" s="263"/>
      <c r="C194" s="263"/>
    </row>
    <row r="195" spans="2:3" ht="11.25">
      <c r="B195" s="263"/>
      <c r="C195" s="263"/>
    </row>
    <row r="196" spans="2:3" ht="11.25">
      <c r="B196" s="263"/>
      <c r="C196" s="263"/>
    </row>
    <row r="197" spans="2:3" ht="11.25">
      <c r="B197" s="263"/>
      <c r="C197" s="263"/>
    </row>
  </sheetData>
  <mergeCells count="6">
    <mergeCell ref="A10:E10"/>
    <mergeCell ref="B7:E7"/>
    <mergeCell ref="A8:E8"/>
    <mergeCell ref="C2:E2"/>
    <mergeCell ref="A9:E9"/>
    <mergeCell ref="C4:F4"/>
  </mergeCells>
  <printOptions/>
  <pageMargins left="1.32" right="0.3937007874015748" top="0.68" bottom="0.984251968503937" header="0.5118110236220472" footer="0.8661417322834646"/>
  <pageSetup horizontalDpi="300" verticalDpi="3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D91">
      <selection activeCell="I115" sqref="I115"/>
    </sheetView>
  </sheetViews>
  <sheetFormatPr defaultColWidth="9.00390625" defaultRowHeight="12.75"/>
  <cols>
    <col min="1" max="1" width="5.375" style="1" customWidth="1"/>
    <col min="2" max="2" width="8.75390625" style="1" customWidth="1"/>
    <col min="3" max="3" width="41.875" style="1" customWidth="1"/>
    <col min="4" max="5" width="11.625" style="1" customWidth="1"/>
    <col min="6" max="6" width="11.2539062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512" t="s">
        <v>1126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6" ht="18">
      <c r="A2" s="3"/>
      <c r="B2" s="3"/>
      <c r="C2" s="3"/>
      <c r="D2" s="3"/>
      <c r="E2" s="3"/>
      <c r="F2" s="3"/>
    </row>
    <row r="3" spans="1:11" ht="12.75">
      <c r="A3" s="41"/>
      <c r="B3" s="41"/>
      <c r="C3" s="41"/>
      <c r="D3" s="41"/>
      <c r="E3" s="41"/>
      <c r="G3" s="14"/>
      <c r="H3" s="14"/>
      <c r="I3" s="14"/>
      <c r="J3" s="14"/>
      <c r="K3" s="275" t="s">
        <v>770</v>
      </c>
    </row>
    <row r="4" spans="1:11" s="43" customFormat="1" ht="18.75" customHeight="1">
      <c r="A4" s="487" t="s">
        <v>740</v>
      </c>
      <c r="B4" s="487" t="s">
        <v>741</v>
      </c>
      <c r="C4" s="487" t="s">
        <v>752</v>
      </c>
      <c r="D4" s="487" t="s">
        <v>732</v>
      </c>
      <c r="E4" s="487" t="s">
        <v>775</v>
      </c>
      <c r="F4" s="487"/>
      <c r="G4" s="487"/>
      <c r="H4" s="488"/>
      <c r="I4" s="488"/>
      <c r="J4" s="488"/>
      <c r="K4" s="487"/>
    </row>
    <row r="5" spans="1:11" s="43" customFormat="1" ht="20.25" customHeight="1">
      <c r="A5" s="487"/>
      <c r="B5" s="487"/>
      <c r="C5" s="487"/>
      <c r="D5" s="487"/>
      <c r="E5" s="487" t="s">
        <v>761</v>
      </c>
      <c r="F5" s="509" t="s">
        <v>743</v>
      </c>
      <c r="G5" s="510"/>
      <c r="H5" s="510"/>
      <c r="I5" s="510"/>
      <c r="J5" s="511"/>
      <c r="K5" s="511" t="s">
        <v>764</v>
      </c>
    </row>
    <row r="6" spans="1:11" s="43" customFormat="1" ht="63.75">
      <c r="A6" s="487"/>
      <c r="B6" s="487"/>
      <c r="C6" s="487"/>
      <c r="D6" s="487"/>
      <c r="E6" s="487"/>
      <c r="F6" s="408" t="s">
        <v>779</v>
      </c>
      <c r="G6" s="409" t="s">
        <v>792</v>
      </c>
      <c r="H6" s="409" t="s">
        <v>776</v>
      </c>
      <c r="I6" s="409" t="s">
        <v>790</v>
      </c>
      <c r="J6" s="408" t="s">
        <v>778</v>
      </c>
      <c r="K6" s="511"/>
    </row>
    <row r="7" spans="1:11" s="43" customFormat="1" ht="6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</row>
    <row r="8" spans="1:11" s="43" customFormat="1" ht="12.75">
      <c r="A8" s="224" t="s">
        <v>905</v>
      </c>
      <c r="B8" s="225"/>
      <c r="C8" s="226" t="s">
        <v>907</v>
      </c>
      <c r="D8" s="446">
        <f>SUM(D9:D11)</f>
        <v>40799</v>
      </c>
      <c r="E8" s="446">
        <f>SUM(E9:E11)</f>
        <v>40799</v>
      </c>
      <c r="F8" s="446">
        <v>0</v>
      </c>
      <c r="G8" s="446">
        <v>0</v>
      </c>
      <c r="H8" s="446">
        <v>0</v>
      </c>
      <c r="I8" s="446">
        <v>0</v>
      </c>
      <c r="J8" s="446">
        <v>0</v>
      </c>
      <c r="K8" s="446">
        <v>0</v>
      </c>
    </row>
    <row r="9" spans="1:11" s="43" customFormat="1" ht="12.75">
      <c r="A9" s="45"/>
      <c r="B9" s="76" t="s">
        <v>906</v>
      </c>
      <c r="C9" s="45" t="s">
        <v>908</v>
      </c>
      <c r="D9" s="447">
        <v>199</v>
      </c>
      <c r="E9" s="447">
        <v>199</v>
      </c>
      <c r="F9" s="447"/>
      <c r="G9" s="447"/>
      <c r="H9" s="447"/>
      <c r="I9" s="447"/>
      <c r="J9" s="447"/>
      <c r="K9" s="447"/>
    </row>
    <row r="10" spans="1:11" s="43" customFormat="1" ht="12.75">
      <c r="A10" s="45"/>
      <c r="B10" s="76" t="s">
        <v>909</v>
      </c>
      <c r="C10" s="45" t="s">
        <v>910</v>
      </c>
      <c r="D10" s="447">
        <v>37600</v>
      </c>
      <c r="E10" s="447">
        <v>37600</v>
      </c>
      <c r="F10" s="447"/>
      <c r="G10" s="447"/>
      <c r="H10" s="447"/>
      <c r="I10" s="447"/>
      <c r="J10" s="447"/>
      <c r="K10" s="447"/>
    </row>
    <row r="11" spans="1:11" s="43" customFormat="1" ht="12.75">
      <c r="A11" s="45"/>
      <c r="B11" s="76" t="s">
        <v>911</v>
      </c>
      <c r="C11" s="45" t="s">
        <v>810</v>
      </c>
      <c r="D11" s="447">
        <v>3000</v>
      </c>
      <c r="E11" s="447">
        <v>3000</v>
      </c>
      <c r="F11" s="447"/>
      <c r="G11" s="447"/>
      <c r="H11" s="447"/>
      <c r="I11" s="447"/>
      <c r="J11" s="447"/>
      <c r="K11" s="447"/>
    </row>
    <row r="12" spans="1:11" s="43" customFormat="1" ht="12.75">
      <c r="A12" s="45"/>
      <c r="B12" s="76"/>
      <c r="C12" s="45"/>
      <c r="D12" s="447"/>
      <c r="E12" s="447"/>
      <c r="F12" s="447"/>
      <c r="G12" s="447"/>
      <c r="H12" s="447"/>
      <c r="I12" s="447"/>
      <c r="J12" s="447"/>
      <c r="K12" s="447"/>
    </row>
    <row r="13" spans="1:11" s="43" customFormat="1" ht="12.75">
      <c r="A13" s="227">
        <v>600</v>
      </c>
      <c r="B13" s="228"/>
      <c r="C13" s="229" t="s">
        <v>912</v>
      </c>
      <c r="D13" s="448">
        <f>SUM(D14:D15)</f>
        <v>2885000</v>
      </c>
      <c r="E13" s="448">
        <f>SUM(E14:E15)</f>
        <v>470000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48">
        <f>SUM(K14:K15)</f>
        <v>2415000</v>
      </c>
    </row>
    <row r="14" spans="1:11" s="43" customFormat="1" ht="12.75">
      <c r="A14" s="79"/>
      <c r="B14" s="77">
        <v>60016</v>
      </c>
      <c r="C14" s="45" t="s">
        <v>720</v>
      </c>
      <c r="D14" s="447">
        <f>SUM(E14,K14)</f>
        <v>2825000</v>
      </c>
      <c r="E14" s="447">
        <v>410000</v>
      </c>
      <c r="F14" s="447"/>
      <c r="G14" s="447"/>
      <c r="H14" s="447"/>
      <c r="I14" s="447"/>
      <c r="J14" s="447"/>
      <c r="K14" s="447">
        <v>2415000</v>
      </c>
    </row>
    <row r="15" spans="1:11" s="43" customFormat="1" ht="12.75">
      <c r="A15" s="79"/>
      <c r="B15" s="77">
        <v>60095</v>
      </c>
      <c r="C15" s="45" t="s">
        <v>810</v>
      </c>
      <c r="D15" s="447">
        <v>60000</v>
      </c>
      <c r="E15" s="447">
        <v>60000</v>
      </c>
      <c r="F15" s="447"/>
      <c r="G15" s="447"/>
      <c r="H15" s="447"/>
      <c r="I15" s="447"/>
      <c r="J15" s="447"/>
      <c r="K15" s="447"/>
    </row>
    <row r="16" spans="1:11" s="43" customFormat="1" ht="12.75">
      <c r="A16" s="79"/>
      <c r="B16" s="77"/>
      <c r="C16" s="45"/>
      <c r="D16" s="447"/>
      <c r="E16" s="447"/>
      <c r="F16" s="447"/>
      <c r="G16" s="447"/>
      <c r="H16" s="447"/>
      <c r="I16" s="447"/>
      <c r="J16" s="447"/>
      <c r="K16" s="447"/>
    </row>
    <row r="17" spans="1:11" s="43" customFormat="1" ht="12.75">
      <c r="A17" s="227">
        <v>700</v>
      </c>
      <c r="B17" s="228"/>
      <c r="C17" s="229" t="s">
        <v>793</v>
      </c>
      <c r="D17" s="448">
        <f>SUM(D18:D19)</f>
        <v>565000</v>
      </c>
      <c r="E17" s="448">
        <f>SUM(E18:E19)</f>
        <v>535000</v>
      </c>
      <c r="F17" s="448">
        <v>0</v>
      </c>
      <c r="G17" s="448">
        <v>0</v>
      </c>
      <c r="H17" s="448">
        <v>0</v>
      </c>
      <c r="I17" s="448">
        <v>0</v>
      </c>
      <c r="J17" s="448">
        <v>0</v>
      </c>
      <c r="K17" s="448">
        <f>SUM(K18:K19)</f>
        <v>30000</v>
      </c>
    </row>
    <row r="18" spans="1:11" s="43" customFormat="1" ht="12.75">
      <c r="A18" s="79"/>
      <c r="B18" s="77">
        <v>70005</v>
      </c>
      <c r="C18" s="45" t="s">
        <v>796</v>
      </c>
      <c r="D18" s="447">
        <f>SUM(E18+K18)</f>
        <v>330000</v>
      </c>
      <c r="E18" s="447">
        <v>300000</v>
      </c>
      <c r="F18" s="447"/>
      <c r="G18" s="447"/>
      <c r="H18" s="447"/>
      <c r="I18" s="447"/>
      <c r="J18" s="447"/>
      <c r="K18" s="447">
        <v>30000</v>
      </c>
    </row>
    <row r="19" spans="1:11" s="43" customFormat="1" ht="12.75">
      <c r="A19" s="79"/>
      <c r="B19" s="77">
        <v>70095</v>
      </c>
      <c r="C19" s="45" t="s">
        <v>810</v>
      </c>
      <c r="D19" s="447">
        <v>235000</v>
      </c>
      <c r="E19" s="447">
        <v>235000</v>
      </c>
      <c r="F19" s="447"/>
      <c r="G19" s="447"/>
      <c r="H19" s="447"/>
      <c r="I19" s="447"/>
      <c r="J19" s="447"/>
      <c r="K19" s="447"/>
    </row>
    <row r="20" spans="1:11" s="43" customFormat="1" ht="12.75">
      <c r="A20" s="79"/>
      <c r="B20" s="77"/>
      <c r="C20" s="45"/>
      <c r="D20" s="447"/>
      <c r="E20" s="447"/>
      <c r="F20" s="447"/>
      <c r="G20" s="447"/>
      <c r="H20" s="447"/>
      <c r="I20" s="447"/>
      <c r="J20" s="447"/>
      <c r="K20" s="447"/>
    </row>
    <row r="21" spans="1:11" s="43" customFormat="1" ht="12.75">
      <c r="A21" s="227">
        <v>710</v>
      </c>
      <c r="B21" s="228"/>
      <c r="C21" s="229" t="s">
        <v>913</v>
      </c>
      <c r="D21" s="448">
        <f>SUM(D22:D24)</f>
        <v>796000</v>
      </c>
      <c r="E21" s="448">
        <f>SUM(E22:E24)</f>
        <v>696000</v>
      </c>
      <c r="F21" s="448">
        <v>0</v>
      </c>
      <c r="G21" s="448">
        <v>0</v>
      </c>
      <c r="H21" s="448">
        <v>0</v>
      </c>
      <c r="I21" s="448">
        <v>0</v>
      </c>
      <c r="J21" s="448">
        <v>0</v>
      </c>
      <c r="K21" s="448">
        <f>SUM(K24)</f>
        <v>100000</v>
      </c>
    </row>
    <row r="22" spans="1:11" s="43" customFormat="1" ht="12.75">
      <c r="A22" s="79"/>
      <c r="B22" s="77">
        <v>71004</v>
      </c>
      <c r="C22" s="45" t="s">
        <v>914</v>
      </c>
      <c r="D22" s="449">
        <v>500000</v>
      </c>
      <c r="E22" s="449">
        <v>500000</v>
      </c>
      <c r="F22" s="447"/>
      <c r="G22" s="447"/>
      <c r="H22" s="447"/>
      <c r="I22" s="447"/>
      <c r="J22" s="447"/>
      <c r="K22" s="447"/>
    </row>
    <row r="23" spans="1:11" s="43" customFormat="1" ht="12.75">
      <c r="A23" s="79"/>
      <c r="B23" s="77">
        <v>71014</v>
      </c>
      <c r="C23" s="45" t="s">
        <v>915</v>
      </c>
      <c r="D23" s="447">
        <v>5000</v>
      </c>
      <c r="E23" s="447">
        <v>5000</v>
      </c>
      <c r="F23" s="447"/>
      <c r="G23" s="447"/>
      <c r="H23" s="447"/>
      <c r="I23" s="447"/>
      <c r="J23" s="447"/>
      <c r="K23" s="447"/>
    </row>
    <row r="24" spans="1:11" s="43" customFormat="1" ht="12.75">
      <c r="A24" s="79"/>
      <c r="B24" s="77">
        <v>71035</v>
      </c>
      <c r="C24" s="45" t="s">
        <v>805</v>
      </c>
      <c r="D24" s="447">
        <f>SUM(E24,K24)</f>
        <v>291000</v>
      </c>
      <c r="E24" s="447">
        <v>191000</v>
      </c>
      <c r="F24" s="447"/>
      <c r="G24" s="447"/>
      <c r="H24" s="447"/>
      <c r="I24" s="447"/>
      <c r="J24" s="447"/>
      <c r="K24" s="447">
        <v>100000</v>
      </c>
    </row>
    <row r="25" spans="1:11" s="43" customFormat="1" ht="12.75">
      <c r="A25" s="79"/>
      <c r="B25" s="77"/>
      <c r="C25" s="45"/>
      <c r="D25" s="447"/>
      <c r="E25" s="447"/>
      <c r="F25" s="447"/>
      <c r="G25" s="447"/>
      <c r="H25" s="447"/>
      <c r="I25" s="447"/>
      <c r="J25" s="447"/>
      <c r="K25" s="447"/>
    </row>
    <row r="26" spans="1:11" s="43" customFormat="1" ht="12.75">
      <c r="A26" s="227">
        <v>750</v>
      </c>
      <c r="B26" s="228"/>
      <c r="C26" s="229" t="s">
        <v>806</v>
      </c>
      <c r="D26" s="448">
        <f>SUM(D27:D31)</f>
        <v>6664180</v>
      </c>
      <c r="E26" s="448">
        <f>SUM(E27:E31)</f>
        <v>5275180</v>
      </c>
      <c r="F26" s="448">
        <f>SUM(F27:F31)</f>
        <v>2862100</v>
      </c>
      <c r="G26" s="448">
        <f>SUM(G27:G31)</f>
        <v>410500</v>
      </c>
      <c r="H26" s="448">
        <v>0</v>
      </c>
      <c r="I26" s="448">
        <v>0</v>
      </c>
      <c r="J26" s="448">
        <v>0</v>
      </c>
      <c r="K26" s="448">
        <f>SUM(K27:K31)</f>
        <v>1389000</v>
      </c>
    </row>
    <row r="27" spans="1:11" s="43" customFormat="1" ht="12.75">
      <c r="A27" s="79"/>
      <c r="B27" s="77">
        <v>75011</v>
      </c>
      <c r="C27" s="45" t="s">
        <v>807</v>
      </c>
      <c r="D27" s="447">
        <v>371000</v>
      </c>
      <c r="E27" s="447">
        <v>371000</v>
      </c>
      <c r="F27" s="447">
        <v>270100</v>
      </c>
      <c r="G27" s="447">
        <v>47500</v>
      </c>
      <c r="H27" s="447"/>
      <c r="I27" s="447"/>
      <c r="J27" s="447"/>
      <c r="K27" s="447"/>
    </row>
    <row r="28" spans="1:11" s="43" customFormat="1" ht="12.75" customHeight="1">
      <c r="A28" s="79"/>
      <c r="B28" s="77">
        <v>75022</v>
      </c>
      <c r="C28" s="45" t="s">
        <v>916</v>
      </c>
      <c r="D28" s="447">
        <v>223200</v>
      </c>
      <c r="E28" s="447">
        <v>223200</v>
      </c>
      <c r="F28" s="447">
        <v>1000</v>
      </c>
      <c r="G28" s="447"/>
      <c r="H28" s="447"/>
      <c r="I28" s="447"/>
      <c r="J28" s="447"/>
      <c r="K28" s="447"/>
    </row>
    <row r="29" spans="1:11" s="43" customFormat="1" ht="12.75" customHeight="1">
      <c r="A29" s="79"/>
      <c r="B29" s="77">
        <v>75023</v>
      </c>
      <c r="C29" s="45" t="s">
        <v>690</v>
      </c>
      <c r="D29" s="447">
        <f>SUM(E29,K29)</f>
        <v>4693300</v>
      </c>
      <c r="E29" s="447">
        <v>4304300</v>
      </c>
      <c r="F29" s="447">
        <v>2589000</v>
      </c>
      <c r="G29" s="447">
        <v>363000</v>
      </c>
      <c r="H29" s="447"/>
      <c r="I29" s="447"/>
      <c r="J29" s="447"/>
      <c r="K29" s="449">
        <v>389000</v>
      </c>
    </row>
    <row r="30" spans="1:11" s="43" customFormat="1" ht="12.75">
      <c r="A30" s="79"/>
      <c r="B30" s="77">
        <v>75075</v>
      </c>
      <c r="C30" s="45" t="s">
        <v>1109</v>
      </c>
      <c r="D30" s="447">
        <v>316000</v>
      </c>
      <c r="E30" s="447">
        <v>316000</v>
      </c>
      <c r="F30" s="447">
        <v>2000</v>
      </c>
      <c r="G30" s="447"/>
      <c r="H30" s="447"/>
      <c r="I30" s="447"/>
      <c r="J30" s="447"/>
      <c r="K30" s="447"/>
    </row>
    <row r="31" spans="1:11" s="43" customFormat="1" ht="12.75">
      <c r="A31" s="79"/>
      <c r="B31" s="77">
        <v>75095</v>
      </c>
      <c r="C31" s="45" t="s">
        <v>810</v>
      </c>
      <c r="D31" s="447">
        <f>SUM(E31,K31)</f>
        <v>1060680</v>
      </c>
      <c r="E31" s="447">
        <v>60680</v>
      </c>
      <c r="F31" s="447"/>
      <c r="G31" s="447"/>
      <c r="H31" s="447"/>
      <c r="I31" s="447"/>
      <c r="J31" s="447"/>
      <c r="K31" s="447">
        <v>1000000</v>
      </c>
    </row>
    <row r="32" spans="1:11" s="43" customFormat="1" ht="12.75">
      <c r="A32" s="79"/>
      <c r="B32" s="77"/>
      <c r="C32" s="45"/>
      <c r="D32" s="447"/>
      <c r="E32" s="447"/>
      <c r="F32" s="447"/>
      <c r="G32" s="447"/>
      <c r="H32" s="447"/>
      <c r="I32" s="447"/>
      <c r="J32" s="447"/>
      <c r="K32" s="447"/>
    </row>
    <row r="33" spans="1:11" s="43" customFormat="1" ht="38.25">
      <c r="A33" s="227">
        <v>751</v>
      </c>
      <c r="B33" s="228"/>
      <c r="C33" s="229" t="s">
        <v>917</v>
      </c>
      <c r="D33" s="448">
        <f>SUM(D34)</f>
        <v>3708</v>
      </c>
      <c r="E33" s="448">
        <f>SUM(E34)</f>
        <v>3708</v>
      </c>
      <c r="F33" s="448">
        <f>SUM(F34)</f>
        <v>3708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</row>
    <row r="34" spans="1:11" s="43" customFormat="1" ht="25.5">
      <c r="A34" s="79"/>
      <c r="B34" s="77">
        <v>75101</v>
      </c>
      <c r="C34" s="45" t="s">
        <v>875</v>
      </c>
      <c r="D34" s="447">
        <v>3708</v>
      </c>
      <c r="E34" s="447">
        <v>3708</v>
      </c>
      <c r="F34" s="447">
        <v>3708</v>
      </c>
      <c r="G34" s="447"/>
      <c r="H34" s="447"/>
      <c r="I34" s="447"/>
      <c r="J34" s="447"/>
      <c r="K34" s="447"/>
    </row>
    <row r="35" spans="1:11" s="43" customFormat="1" ht="12.75">
      <c r="A35" s="79"/>
      <c r="B35" s="77"/>
      <c r="C35" s="45"/>
      <c r="D35" s="447"/>
      <c r="E35" s="447"/>
      <c r="F35" s="447"/>
      <c r="G35" s="447"/>
      <c r="H35" s="447"/>
      <c r="I35" s="447"/>
      <c r="J35" s="447"/>
      <c r="K35" s="447"/>
    </row>
    <row r="36" spans="1:11" s="43" customFormat="1" ht="12.75">
      <c r="A36" s="227">
        <v>752</v>
      </c>
      <c r="B36" s="228"/>
      <c r="C36" s="229" t="s">
        <v>918</v>
      </c>
      <c r="D36" s="448">
        <v>500</v>
      </c>
      <c r="E36" s="448">
        <v>500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</row>
    <row r="37" spans="1:11" s="43" customFormat="1" ht="12.75">
      <c r="A37" s="79"/>
      <c r="B37" s="77">
        <v>75212</v>
      </c>
      <c r="C37" s="45" t="s">
        <v>919</v>
      </c>
      <c r="D37" s="447">
        <v>500</v>
      </c>
      <c r="E37" s="447">
        <v>500</v>
      </c>
      <c r="F37" s="447"/>
      <c r="G37" s="447"/>
      <c r="H37" s="447"/>
      <c r="I37" s="447"/>
      <c r="J37" s="447"/>
      <c r="K37" s="447"/>
    </row>
    <row r="38" spans="1:11" s="43" customFormat="1" ht="12.75">
      <c r="A38" s="79"/>
      <c r="B38" s="77"/>
      <c r="C38" s="45"/>
      <c r="D38" s="447"/>
      <c r="E38" s="447"/>
      <c r="F38" s="447"/>
      <c r="G38" s="447"/>
      <c r="H38" s="447"/>
      <c r="I38" s="447"/>
      <c r="J38" s="447"/>
      <c r="K38" s="447"/>
    </row>
    <row r="39" spans="1:11" s="43" customFormat="1" ht="25.5">
      <c r="A39" s="227">
        <v>754</v>
      </c>
      <c r="B39" s="228"/>
      <c r="C39" s="229" t="s">
        <v>813</v>
      </c>
      <c r="D39" s="448">
        <f>SUM(D40:D44)</f>
        <v>649800</v>
      </c>
      <c r="E39" s="448">
        <f>SUM(E40:E44)</f>
        <v>229800</v>
      </c>
      <c r="F39" s="448">
        <f>SUM(F40:F44)</f>
        <v>47900</v>
      </c>
      <c r="G39" s="448">
        <f>SUM(G40:G44)</f>
        <v>8400</v>
      </c>
      <c r="H39" s="448">
        <f>SUM(H40:H44)</f>
        <v>23000</v>
      </c>
      <c r="I39" s="448">
        <v>0</v>
      </c>
      <c r="J39" s="448">
        <v>0</v>
      </c>
      <c r="K39" s="448">
        <f>SUM(K41:K44)</f>
        <v>420000</v>
      </c>
    </row>
    <row r="40" spans="1:11" s="43" customFormat="1" ht="12.75">
      <c r="A40" s="443"/>
      <c r="B40" s="444">
        <v>75405</v>
      </c>
      <c r="C40" s="445" t="s">
        <v>550</v>
      </c>
      <c r="D40" s="450">
        <v>15000</v>
      </c>
      <c r="E40" s="450">
        <v>15000</v>
      </c>
      <c r="F40" s="451"/>
      <c r="G40" s="451"/>
      <c r="H40" s="450">
        <v>15000</v>
      </c>
      <c r="I40" s="451"/>
      <c r="J40" s="451"/>
      <c r="K40" s="451"/>
    </row>
    <row r="41" spans="1:11" s="43" customFormat="1" ht="12.75">
      <c r="A41" s="79"/>
      <c r="B41" s="77">
        <v>75412</v>
      </c>
      <c r="C41" s="45" t="s">
        <v>814</v>
      </c>
      <c r="D41" s="447">
        <v>598800</v>
      </c>
      <c r="E41" s="447">
        <v>178800</v>
      </c>
      <c r="F41" s="447">
        <v>47900</v>
      </c>
      <c r="G41" s="447">
        <v>8400</v>
      </c>
      <c r="H41" s="447"/>
      <c r="I41" s="447"/>
      <c r="J41" s="447"/>
      <c r="K41" s="447">
        <v>420000</v>
      </c>
    </row>
    <row r="42" spans="1:11" s="43" customFormat="1" ht="12.75">
      <c r="A42" s="79"/>
      <c r="B42" s="77">
        <v>75414</v>
      </c>
      <c r="C42" s="45" t="s">
        <v>920</v>
      </c>
      <c r="D42" s="447">
        <v>15000</v>
      </c>
      <c r="E42" s="447">
        <v>15000</v>
      </c>
      <c r="F42" s="447"/>
      <c r="G42" s="447"/>
      <c r="H42" s="447"/>
      <c r="I42" s="447"/>
      <c r="J42" s="447"/>
      <c r="K42" s="447"/>
    </row>
    <row r="43" spans="1:11" s="43" customFormat="1" ht="12.75">
      <c r="A43" s="79"/>
      <c r="B43" s="77">
        <v>75415</v>
      </c>
      <c r="C43" s="45" t="s">
        <v>921</v>
      </c>
      <c r="D43" s="447">
        <v>8000</v>
      </c>
      <c r="E43" s="447">
        <v>8000</v>
      </c>
      <c r="F43" s="447"/>
      <c r="G43" s="447"/>
      <c r="H43" s="447">
        <v>8000</v>
      </c>
      <c r="I43" s="447"/>
      <c r="J43" s="447"/>
      <c r="K43" s="447"/>
    </row>
    <row r="44" spans="1:11" s="43" customFormat="1" ht="12.75">
      <c r="A44" s="79"/>
      <c r="B44" s="77">
        <v>75495</v>
      </c>
      <c r="C44" s="45" t="s">
        <v>810</v>
      </c>
      <c r="D44" s="447">
        <v>13000</v>
      </c>
      <c r="E44" s="447">
        <v>13000</v>
      </c>
      <c r="F44" s="447"/>
      <c r="G44" s="447"/>
      <c r="H44" s="447"/>
      <c r="I44" s="447"/>
      <c r="J44" s="447"/>
      <c r="K44" s="447"/>
    </row>
    <row r="45" spans="1:11" s="43" customFormat="1" ht="12.75">
      <c r="A45" s="79"/>
      <c r="B45" s="77"/>
      <c r="C45" s="45"/>
      <c r="D45" s="447"/>
      <c r="E45" s="447"/>
      <c r="F45" s="447"/>
      <c r="G45" s="447"/>
      <c r="H45" s="447"/>
      <c r="I45" s="447"/>
      <c r="J45" s="447"/>
      <c r="K45" s="447"/>
    </row>
    <row r="46" spans="1:11" s="43" customFormat="1" ht="51">
      <c r="A46" s="227">
        <v>756</v>
      </c>
      <c r="B46" s="228"/>
      <c r="C46" s="229" t="s">
        <v>922</v>
      </c>
      <c r="D46" s="448">
        <f>SUM(D47)</f>
        <v>70000</v>
      </c>
      <c r="E46" s="448">
        <f>SUM(E47)</f>
        <v>70000</v>
      </c>
      <c r="F46" s="448">
        <f>SUM(F47)</f>
        <v>35000</v>
      </c>
      <c r="G46" s="448">
        <v>0</v>
      </c>
      <c r="H46" s="448">
        <v>0</v>
      </c>
      <c r="I46" s="448">
        <v>0</v>
      </c>
      <c r="J46" s="448">
        <v>0</v>
      </c>
      <c r="K46" s="448">
        <v>0</v>
      </c>
    </row>
    <row r="47" spans="1:11" s="43" customFormat="1" ht="25.5">
      <c r="A47" s="79"/>
      <c r="B47" s="77">
        <v>75647</v>
      </c>
      <c r="C47" s="45" t="s">
        <v>923</v>
      </c>
      <c r="D47" s="447">
        <v>70000</v>
      </c>
      <c r="E47" s="447">
        <v>70000</v>
      </c>
      <c r="F47" s="447">
        <v>35000</v>
      </c>
      <c r="G47" s="447"/>
      <c r="H47" s="447"/>
      <c r="I47" s="447"/>
      <c r="J47" s="447"/>
      <c r="K47" s="447"/>
    </row>
    <row r="48" spans="1:11" s="43" customFormat="1" ht="12.75">
      <c r="A48" s="79"/>
      <c r="B48" s="77"/>
      <c r="C48" s="45"/>
      <c r="D48" s="447"/>
      <c r="E48" s="447"/>
      <c r="F48" s="447"/>
      <c r="G48" s="447"/>
      <c r="H48" s="447"/>
      <c r="I48" s="447"/>
      <c r="J48" s="447"/>
      <c r="K48" s="447"/>
    </row>
    <row r="49" spans="1:11" s="43" customFormat="1" ht="12.75">
      <c r="A49" s="227">
        <v>757</v>
      </c>
      <c r="B49" s="228"/>
      <c r="C49" s="229" t="s">
        <v>924</v>
      </c>
      <c r="D49" s="448">
        <v>950000</v>
      </c>
      <c r="E49" s="448">
        <v>950000</v>
      </c>
      <c r="F49" s="448">
        <v>0</v>
      </c>
      <c r="G49" s="448">
        <v>0</v>
      </c>
      <c r="H49" s="448">
        <v>0</v>
      </c>
      <c r="I49" s="448">
        <v>950000</v>
      </c>
      <c r="J49" s="448">
        <v>0</v>
      </c>
      <c r="K49" s="448">
        <v>0</v>
      </c>
    </row>
    <row r="50" spans="1:11" s="43" customFormat="1" ht="25.5">
      <c r="A50" s="79"/>
      <c r="B50" s="77">
        <v>75702</v>
      </c>
      <c r="C50" s="45" t="s">
        <v>925</v>
      </c>
      <c r="D50" s="447">
        <v>950000</v>
      </c>
      <c r="E50" s="447">
        <v>950000</v>
      </c>
      <c r="F50" s="447"/>
      <c r="G50" s="447"/>
      <c r="H50" s="447"/>
      <c r="I50" s="447">
        <v>950000</v>
      </c>
      <c r="J50" s="447"/>
      <c r="K50" s="447"/>
    </row>
    <row r="51" spans="1:11" s="43" customFormat="1" ht="12.75">
      <c r="A51" s="79"/>
      <c r="B51" s="77"/>
      <c r="C51" s="45"/>
      <c r="D51" s="447"/>
      <c r="E51" s="447"/>
      <c r="F51" s="447"/>
      <c r="G51" s="447"/>
      <c r="H51" s="447"/>
      <c r="I51" s="447"/>
      <c r="J51" s="447"/>
      <c r="K51" s="447"/>
    </row>
    <row r="52" spans="1:11" s="43" customFormat="1" ht="12.75">
      <c r="A52" s="227">
        <v>758</v>
      </c>
      <c r="B52" s="228"/>
      <c r="C52" s="229" t="s">
        <v>841</v>
      </c>
      <c r="D52" s="448">
        <v>983000</v>
      </c>
      <c r="E52" s="448">
        <v>50000</v>
      </c>
      <c r="F52" s="448">
        <v>0</v>
      </c>
      <c r="G52" s="448">
        <v>0</v>
      </c>
      <c r="H52" s="448">
        <v>0</v>
      </c>
      <c r="I52" s="448">
        <v>0</v>
      </c>
      <c r="J52" s="448">
        <v>0</v>
      </c>
      <c r="K52" s="448">
        <v>933000</v>
      </c>
    </row>
    <row r="53" spans="1:11" s="43" customFormat="1" ht="12.75">
      <c r="A53" s="79"/>
      <c r="B53" s="77">
        <v>75818</v>
      </c>
      <c r="C53" s="45" t="s">
        <v>926</v>
      </c>
      <c r="D53" s="447">
        <v>983000</v>
      </c>
      <c r="E53" s="447">
        <v>50000</v>
      </c>
      <c r="F53" s="447"/>
      <c r="G53" s="447"/>
      <c r="H53" s="447"/>
      <c r="I53" s="447"/>
      <c r="J53" s="447"/>
      <c r="K53" s="447">
        <v>933000</v>
      </c>
    </row>
    <row r="54" spans="1:11" s="43" customFormat="1" ht="12.75">
      <c r="A54" s="79"/>
      <c r="B54" s="77"/>
      <c r="C54" s="45"/>
      <c r="D54" s="447"/>
      <c r="E54" s="447"/>
      <c r="F54" s="447"/>
      <c r="G54" s="447"/>
      <c r="H54" s="447"/>
      <c r="I54" s="447"/>
      <c r="J54" s="447"/>
      <c r="K54" s="447"/>
    </row>
    <row r="55" spans="1:11" s="43" customFormat="1" ht="12.75">
      <c r="A55" s="227">
        <v>801</v>
      </c>
      <c r="B55" s="228"/>
      <c r="C55" s="229" t="s">
        <v>845</v>
      </c>
      <c r="D55" s="448">
        <f>SUM(E55,K55)</f>
        <v>20492504.6</v>
      </c>
      <c r="E55" s="448">
        <f>SUM(E56:E63)</f>
        <v>15714504.6</v>
      </c>
      <c r="F55" s="448">
        <f>SUM(F56:F63)</f>
        <v>10221820</v>
      </c>
      <c r="G55" s="448">
        <f>SUM(G56:G63)</f>
        <v>1820200</v>
      </c>
      <c r="H55" s="448">
        <v>0</v>
      </c>
      <c r="I55" s="448">
        <v>0</v>
      </c>
      <c r="J55" s="448">
        <v>0</v>
      </c>
      <c r="K55" s="448">
        <f>SUM(K56:K63)</f>
        <v>4778000</v>
      </c>
    </row>
    <row r="56" spans="1:11" s="43" customFormat="1" ht="12.75">
      <c r="A56" s="79"/>
      <c r="B56" s="77">
        <v>80101</v>
      </c>
      <c r="C56" s="45" t="s">
        <v>1105</v>
      </c>
      <c r="D56" s="447">
        <f>SUM(E56,K56)</f>
        <v>9692300</v>
      </c>
      <c r="E56" s="447">
        <v>7028300</v>
      </c>
      <c r="F56" s="447">
        <v>4620900</v>
      </c>
      <c r="G56" s="447">
        <v>836300</v>
      </c>
      <c r="H56" s="447"/>
      <c r="I56" s="447"/>
      <c r="J56" s="447"/>
      <c r="K56" s="447">
        <v>2664000</v>
      </c>
    </row>
    <row r="57" spans="1:11" s="43" customFormat="1" ht="25.5">
      <c r="A57" s="79"/>
      <c r="B57" s="77">
        <v>80103</v>
      </c>
      <c r="C57" s="45" t="s">
        <v>927</v>
      </c>
      <c r="D57" s="447">
        <f>SUM(E57,K57)</f>
        <v>195100</v>
      </c>
      <c r="E57" s="447">
        <v>195100</v>
      </c>
      <c r="F57" s="447">
        <v>125800</v>
      </c>
      <c r="G57" s="447">
        <v>24600</v>
      </c>
      <c r="H57" s="447"/>
      <c r="I57" s="447"/>
      <c r="J57" s="447"/>
      <c r="K57" s="447"/>
    </row>
    <row r="58" spans="1:11" s="43" customFormat="1" ht="12.75">
      <c r="A58" s="79"/>
      <c r="B58" s="77">
        <v>80104</v>
      </c>
      <c r="C58" s="45" t="s">
        <v>928</v>
      </c>
      <c r="D58" s="447">
        <f>SUM(E58,K58)</f>
        <v>4533700</v>
      </c>
      <c r="E58" s="447">
        <v>3008700</v>
      </c>
      <c r="F58" s="447">
        <v>2207300</v>
      </c>
      <c r="G58" s="447">
        <v>387600</v>
      </c>
      <c r="H58" s="447"/>
      <c r="I58" s="447"/>
      <c r="J58" s="447"/>
      <c r="K58" s="447">
        <v>1525000</v>
      </c>
    </row>
    <row r="59" spans="1:11" s="43" customFormat="1" ht="12.75">
      <c r="A59" s="79"/>
      <c r="B59" s="77">
        <v>80110</v>
      </c>
      <c r="C59" s="45" t="s">
        <v>929</v>
      </c>
      <c r="D59" s="447">
        <f>SUM(E59,K59)</f>
        <v>4539400</v>
      </c>
      <c r="E59" s="447">
        <v>3950400</v>
      </c>
      <c r="F59" s="447">
        <v>2804600</v>
      </c>
      <c r="G59" s="447">
        <v>493900</v>
      </c>
      <c r="H59" s="447"/>
      <c r="I59" s="447"/>
      <c r="J59" s="447"/>
      <c r="K59" s="447">
        <v>589000</v>
      </c>
    </row>
    <row r="60" spans="1:11" s="43" customFormat="1" ht="12.75">
      <c r="A60" s="79"/>
      <c r="B60" s="77">
        <v>80113</v>
      </c>
      <c r="C60" s="45" t="s">
        <v>930</v>
      </c>
      <c r="D60" s="447">
        <v>861270</v>
      </c>
      <c r="E60" s="447">
        <v>861270</v>
      </c>
      <c r="F60" s="447">
        <v>183020</v>
      </c>
      <c r="G60" s="447">
        <v>29000</v>
      </c>
      <c r="H60" s="447"/>
      <c r="I60" s="447"/>
      <c r="J60" s="447"/>
      <c r="K60" s="447"/>
    </row>
    <row r="61" spans="1:11" s="43" customFormat="1" ht="12.75">
      <c r="A61" s="79"/>
      <c r="B61" s="77">
        <v>80114</v>
      </c>
      <c r="C61" s="45" t="s">
        <v>1079</v>
      </c>
      <c r="D61" s="447">
        <v>410750</v>
      </c>
      <c r="E61" s="447">
        <v>410750</v>
      </c>
      <c r="F61" s="447">
        <v>280200</v>
      </c>
      <c r="G61" s="447">
        <v>48800</v>
      </c>
      <c r="H61" s="447"/>
      <c r="I61" s="447"/>
      <c r="J61" s="447"/>
      <c r="K61" s="447"/>
    </row>
    <row r="62" spans="1:11" s="43" customFormat="1" ht="12.75">
      <c r="A62" s="79"/>
      <c r="B62" s="77">
        <v>80146</v>
      </c>
      <c r="C62" s="45" t="s">
        <v>931</v>
      </c>
      <c r="D62" s="447">
        <v>63100</v>
      </c>
      <c r="E62" s="447">
        <v>63100</v>
      </c>
      <c r="F62" s="447"/>
      <c r="G62" s="447"/>
      <c r="H62" s="447"/>
      <c r="I62" s="447"/>
      <c r="J62" s="447"/>
      <c r="K62" s="447"/>
    </row>
    <row r="63" spans="1:11" s="43" customFormat="1" ht="12.75">
      <c r="A63" s="79"/>
      <c r="B63" s="77">
        <v>80195</v>
      </c>
      <c r="C63" s="45" t="s">
        <v>810</v>
      </c>
      <c r="D63" s="447">
        <v>196884.6</v>
      </c>
      <c r="E63" s="447">
        <v>196884.6</v>
      </c>
      <c r="F63" s="447"/>
      <c r="G63" s="447"/>
      <c r="H63" s="447"/>
      <c r="I63" s="447"/>
      <c r="J63" s="447"/>
      <c r="K63" s="447"/>
    </row>
    <row r="64" spans="1:11" s="43" customFormat="1" ht="12.75">
      <c r="A64" s="79"/>
      <c r="B64" s="77"/>
      <c r="C64" s="45"/>
      <c r="D64" s="447"/>
      <c r="E64" s="447"/>
      <c r="F64" s="447"/>
      <c r="G64" s="447"/>
      <c r="H64" s="447"/>
      <c r="I64" s="447"/>
      <c r="J64" s="447"/>
      <c r="K64" s="447"/>
    </row>
    <row r="65" spans="1:11" s="43" customFormat="1" ht="12.75">
      <c r="A65" s="227">
        <v>851</v>
      </c>
      <c r="B65" s="228"/>
      <c r="C65" s="229" t="s">
        <v>846</v>
      </c>
      <c r="D65" s="448">
        <f>SUM(D66:D69)</f>
        <v>410713</v>
      </c>
      <c r="E65" s="448">
        <f>SUM(E66:E69)</f>
        <v>340713</v>
      </c>
      <c r="F65" s="448">
        <f>SUM(F66:F69)</f>
        <v>78465</v>
      </c>
      <c r="G65" s="448">
        <f>SUM(G66:G69)</f>
        <v>15132</v>
      </c>
      <c r="H65" s="448">
        <f>SUM(H66:H69)</f>
        <v>21000</v>
      </c>
      <c r="I65" s="448">
        <v>0</v>
      </c>
      <c r="J65" s="448">
        <v>0</v>
      </c>
      <c r="K65" s="448">
        <f>SUM(K66:K69)</f>
        <v>70000</v>
      </c>
    </row>
    <row r="66" spans="1:11" s="43" customFormat="1" ht="12.75">
      <c r="A66" s="79"/>
      <c r="B66" s="77">
        <v>85153</v>
      </c>
      <c r="C66" s="45" t="s">
        <v>932</v>
      </c>
      <c r="D66" s="449">
        <v>6000</v>
      </c>
      <c r="E66" s="447">
        <v>6000</v>
      </c>
      <c r="F66" s="447"/>
      <c r="G66" s="447"/>
      <c r="H66" s="447">
        <v>4000</v>
      </c>
      <c r="I66" s="447"/>
      <c r="J66" s="447"/>
      <c r="K66" s="447"/>
    </row>
    <row r="67" spans="1:11" s="43" customFormat="1" ht="12.75">
      <c r="A67" s="79"/>
      <c r="B67" s="77">
        <v>85154</v>
      </c>
      <c r="C67" s="45" t="s">
        <v>933</v>
      </c>
      <c r="D67" s="449">
        <v>344000</v>
      </c>
      <c r="E67" s="447">
        <v>274000</v>
      </c>
      <c r="F67" s="449">
        <v>78465</v>
      </c>
      <c r="G67" s="449">
        <v>15132</v>
      </c>
      <c r="H67" s="447">
        <v>6000</v>
      </c>
      <c r="I67" s="447"/>
      <c r="J67" s="447"/>
      <c r="K67" s="447">
        <v>70000</v>
      </c>
    </row>
    <row r="68" spans="1:11" s="43" customFormat="1" ht="12.75">
      <c r="A68" s="79"/>
      <c r="B68" s="77">
        <v>85195</v>
      </c>
      <c r="C68" s="45" t="s">
        <v>810</v>
      </c>
      <c r="D68" s="447">
        <v>60713</v>
      </c>
      <c r="E68" s="447">
        <v>60713</v>
      </c>
      <c r="F68" s="452"/>
      <c r="G68" s="447"/>
      <c r="H68" s="447">
        <v>11000</v>
      </c>
      <c r="I68" s="447"/>
      <c r="J68" s="447"/>
      <c r="K68" s="447"/>
    </row>
    <row r="69" spans="1:11" s="43" customFormat="1" ht="12.75">
      <c r="A69" s="79"/>
      <c r="B69" s="77"/>
      <c r="C69" s="45"/>
      <c r="D69" s="447"/>
      <c r="E69" s="447"/>
      <c r="F69" s="447"/>
      <c r="G69" s="447"/>
      <c r="H69" s="447"/>
      <c r="I69" s="447"/>
      <c r="J69" s="447"/>
      <c r="K69" s="447"/>
    </row>
    <row r="70" spans="1:11" s="43" customFormat="1" ht="12.75">
      <c r="A70" s="227">
        <v>852</v>
      </c>
      <c r="B70" s="228"/>
      <c r="C70" s="229" t="s">
        <v>874</v>
      </c>
      <c r="D70" s="448">
        <f>SUM(D71:D78)</f>
        <v>10659300</v>
      </c>
      <c r="E70" s="448">
        <f>SUM(E71:E78)</f>
        <v>10659300</v>
      </c>
      <c r="F70" s="448">
        <f>SUM(F71:F78)</f>
        <v>1165649</v>
      </c>
      <c r="G70" s="448">
        <f>SUM(G71:G78)</f>
        <v>223550</v>
      </c>
      <c r="H70" s="448">
        <v>0</v>
      </c>
      <c r="I70" s="448">
        <v>0</v>
      </c>
      <c r="J70" s="448">
        <v>0</v>
      </c>
      <c r="K70" s="448">
        <v>0</v>
      </c>
    </row>
    <row r="71" spans="1:11" s="43" customFormat="1" ht="12.75">
      <c r="A71" s="79"/>
      <c r="B71" s="77">
        <v>85203</v>
      </c>
      <c r="C71" s="45" t="s">
        <v>847</v>
      </c>
      <c r="D71" s="447">
        <v>536100</v>
      </c>
      <c r="E71" s="447">
        <v>536100</v>
      </c>
      <c r="F71" s="447">
        <v>242115</v>
      </c>
      <c r="G71" s="447">
        <v>47998</v>
      </c>
      <c r="H71" s="447"/>
      <c r="I71" s="447"/>
      <c r="J71" s="447"/>
      <c r="K71" s="447"/>
    </row>
    <row r="72" spans="1:11" s="43" customFormat="1" ht="38.25">
      <c r="A72" s="79"/>
      <c r="B72" s="77">
        <v>85212</v>
      </c>
      <c r="C72" s="45" t="s">
        <v>1111</v>
      </c>
      <c r="D72" s="447">
        <v>5951000</v>
      </c>
      <c r="E72" s="447">
        <v>5951000</v>
      </c>
      <c r="F72" s="447">
        <v>97955</v>
      </c>
      <c r="G72" s="447">
        <v>17495</v>
      </c>
      <c r="H72" s="447"/>
      <c r="I72" s="447"/>
      <c r="J72" s="447"/>
      <c r="K72" s="447"/>
    </row>
    <row r="73" spans="1:11" s="43" customFormat="1" ht="51">
      <c r="A73" s="79"/>
      <c r="B73" s="77">
        <v>85213</v>
      </c>
      <c r="C73" s="45" t="s">
        <v>934</v>
      </c>
      <c r="D73" s="447">
        <v>50000</v>
      </c>
      <c r="E73" s="447">
        <v>50000</v>
      </c>
      <c r="F73" s="447"/>
      <c r="G73" s="447"/>
      <c r="H73" s="447"/>
      <c r="I73" s="447"/>
      <c r="J73" s="447"/>
      <c r="K73" s="447"/>
    </row>
    <row r="74" spans="1:11" s="43" customFormat="1" ht="25.5">
      <c r="A74" s="79"/>
      <c r="B74" s="77">
        <v>85214</v>
      </c>
      <c r="C74" s="45" t="s">
        <v>935</v>
      </c>
      <c r="D74" s="447">
        <v>1418000</v>
      </c>
      <c r="E74" s="447">
        <v>1418000</v>
      </c>
      <c r="F74" s="447"/>
      <c r="G74" s="447"/>
      <c r="H74" s="447"/>
      <c r="I74" s="447"/>
      <c r="J74" s="447"/>
      <c r="K74" s="447"/>
    </row>
    <row r="75" spans="1:11" s="43" customFormat="1" ht="12.75">
      <c r="A75" s="79"/>
      <c r="B75" s="77">
        <v>85215</v>
      </c>
      <c r="C75" s="45" t="s">
        <v>936</v>
      </c>
      <c r="D75" s="447">
        <v>1100000</v>
      </c>
      <c r="E75" s="447">
        <v>1100000</v>
      </c>
      <c r="F75" s="447"/>
      <c r="G75" s="447"/>
      <c r="H75" s="447"/>
      <c r="I75" s="447"/>
      <c r="J75" s="447"/>
      <c r="K75" s="447"/>
    </row>
    <row r="76" spans="1:11" s="43" customFormat="1" ht="12.75">
      <c r="A76" s="79"/>
      <c r="B76" s="77">
        <v>85219</v>
      </c>
      <c r="C76" s="45" t="s">
        <v>848</v>
      </c>
      <c r="D76" s="447">
        <v>792000</v>
      </c>
      <c r="E76" s="447">
        <v>792000</v>
      </c>
      <c r="F76" s="449">
        <v>603490</v>
      </c>
      <c r="G76" s="449">
        <v>116823</v>
      </c>
      <c r="H76" s="447"/>
      <c r="I76" s="447"/>
      <c r="J76" s="447"/>
      <c r="K76" s="447"/>
    </row>
    <row r="77" spans="1:11" s="43" customFormat="1" ht="25.5">
      <c r="A77" s="79"/>
      <c r="B77" s="77">
        <v>85228</v>
      </c>
      <c r="C77" s="45" t="s">
        <v>849</v>
      </c>
      <c r="D77" s="447">
        <v>279000</v>
      </c>
      <c r="E77" s="447">
        <v>279000</v>
      </c>
      <c r="F77" s="447">
        <v>222089</v>
      </c>
      <c r="G77" s="447">
        <v>41234</v>
      </c>
      <c r="H77" s="447"/>
      <c r="I77" s="447"/>
      <c r="J77" s="447"/>
      <c r="K77" s="447"/>
    </row>
    <row r="78" spans="1:11" s="43" customFormat="1" ht="12.75">
      <c r="A78" s="79"/>
      <c r="B78" s="77">
        <v>85295</v>
      </c>
      <c r="C78" s="45" t="s">
        <v>810</v>
      </c>
      <c r="D78" s="447">
        <v>533200</v>
      </c>
      <c r="E78" s="447">
        <v>533200</v>
      </c>
      <c r="F78" s="449"/>
      <c r="G78" s="447"/>
      <c r="H78" s="447"/>
      <c r="I78" s="447"/>
      <c r="J78" s="447"/>
      <c r="K78" s="447"/>
    </row>
    <row r="79" spans="1:11" s="43" customFormat="1" ht="12.75">
      <c r="A79" s="79"/>
      <c r="B79" s="77"/>
      <c r="C79" s="45"/>
      <c r="D79" s="447"/>
      <c r="E79" s="447"/>
      <c r="F79" s="447"/>
      <c r="G79" s="447"/>
      <c r="H79" s="447"/>
      <c r="I79" s="447"/>
      <c r="J79" s="447"/>
      <c r="K79" s="447"/>
    </row>
    <row r="80" spans="1:11" s="43" customFormat="1" ht="12.75">
      <c r="A80" s="227">
        <v>854</v>
      </c>
      <c r="B80" s="228"/>
      <c r="C80" s="229" t="s">
        <v>937</v>
      </c>
      <c r="D80" s="448">
        <f>SUM(D81:D83)</f>
        <v>259350</v>
      </c>
      <c r="E80" s="448">
        <f>SUM(E81:E83)</f>
        <v>259350</v>
      </c>
      <c r="F80" s="448">
        <f>SUM(F81:F83)</f>
        <v>193700</v>
      </c>
      <c r="G80" s="448">
        <f>SUM(G81:G83)</f>
        <v>31600</v>
      </c>
      <c r="H80" s="448">
        <f>SUM(H81:H83)</f>
        <v>2000</v>
      </c>
      <c r="I80" s="448">
        <v>0</v>
      </c>
      <c r="J80" s="448">
        <v>0</v>
      </c>
      <c r="K80" s="448">
        <v>0</v>
      </c>
    </row>
    <row r="81" spans="1:11" s="43" customFormat="1" ht="12.75">
      <c r="A81" s="79"/>
      <c r="B81" s="77">
        <v>85401</v>
      </c>
      <c r="C81" s="45" t="s">
        <v>938</v>
      </c>
      <c r="D81" s="447">
        <v>252150</v>
      </c>
      <c r="E81" s="447">
        <v>252150</v>
      </c>
      <c r="F81" s="447">
        <v>193700</v>
      </c>
      <c r="G81" s="447">
        <v>31600</v>
      </c>
      <c r="H81" s="447"/>
      <c r="I81" s="447"/>
      <c r="J81" s="447"/>
      <c r="K81" s="447"/>
    </row>
    <row r="82" spans="1:11" s="43" customFormat="1" ht="38.25">
      <c r="A82" s="79"/>
      <c r="B82" s="77">
        <v>85412</v>
      </c>
      <c r="C82" s="45" t="s">
        <v>939</v>
      </c>
      <c r="D82" s="447">
        <v>6000</v>
      </c>
      <c r="E82" s="447">
        <v>6000</v>
      </c>
      <c r="F82" s="447"/>
      <c r="G82" s="447"/>
      <c r="H82" s="447">
        <v>2000</v>
      </c>
      <c r="I82" s="447"/>
      <c r="J82" s="447"/>
      <c r="K82" s="447"/>
    </row>
    <row r="83" spans="1:11" s="43" customFormat="1" ht="12.75">
      <c r="A83" s="79"/>
      <c r="B83" s="77">
        <v>85446</v>
      </c>
      <c r="C83" s="45" t="s">
        <v>931</v>
      </c>
      <c r="D83" s="447">
        <v>1200</v>
      </c>
      <c r="E83" s="447">
        <v>1200</v>
      </c>
      <c r="F83" s="447"/>
      <c r="G83" s="447"/>
      <c r="H83" s="447"/>
      <c r="I83" s="447"/>
      <c r="J83" s="447"/>
      <c r="K83" s="447"/>
    </row>
    <row r="84" spans="1:11" s="43" customFormat="1" ht="12.75">
      <c r="A84" s="79"/>
      <c r="B84" s="77"/>
      <c r="C84" s="45"/>
      <c r="D84" s="447"/>
      <c r="E84" s="447"/>
      <c r="F84" s="447"/>
      <c r="G84" s="447"/>
      <c r="H84" s="447"/>
      <c r="I84" s="447"/>
      <c r="J84" s="447"/>
      <c r="K84" s="447"/>
    </row>
    <row r="85" spans="1:11" s="43" customFormat="1" ht="25.5">
      <c r="A85" s="227">
        <v>900</v>
      </c>
      <c r="B85" s="228"/>
      <c r="C85" s="229" t="s">
        <v>851</v>
      </c>
      <c r="D85" s="448">
        <f>SUM(D86:D91)</f>
        <v>5142020</v>
      </c>
      <c r="E85" s="448">
        <f>SUM(E86:E91)</f>
        <v>2128020</v>
      </c>
      <c r="F85" s="448">
        <f>SUM(F86:F91)</f>
        <v>3000</v>
      </c>
      <c r="G85" s="448">
        <v>0</v>
      </c>
      <c r="H85" s="448">
        <v>0</v>
      </c>
      <c r="I85" s="448">
        <v>0</v>
      </c>
      <c r="J85" s="448">
        <v>0</v>
      </c>
      <c r="K85" s="448">
        <f>SUM(K86:K91)</f>
        <v>3014000</v>
      </c>
    </row>
    <row r="86" spans="1:11" s="43" customFormat="1" ht="12.75">
      <c r="A86" s="79"/>
      <c r="B86" s="77">
        <v>90001</v>
      </c>
      <c r="C86" s="45" t="s">
        <v>940</v>
      </c>
      <c r="D86" s="447">
        <v>2540000</v>
      </c>
      <c r="E86" s="447">
        <v>0</v>
      </c>
      <c r="F86" s="447"/>
      <c r="G86" s="447"/>
      <c r="H86" s="447"/>
      <c r="I86" s="447"/>
      <c r="J86" s="447"/>
      <c r="K86" s="447">
        <v>2540000</v>
      </c>
    </row>
    <row r="87" spans="1:11" s="43" customFormat="1" ht="12.75">
      <c r="A87" s="79"/>
      <c r="B87" s="77">
        <v>90003</v>
      </c>
      <c r="C87" s="45" t="s">
        <v>941</v>
      </c>
      <c r="D87" s="447">
        <v>523000</v>
      </c>
      <c r="E87" s="447">
        <v>523000</v>
      </c>
      <c r="F87" s="447"/>
      <c r="G87" s="447"/>
      <c r="H87" s="447"/>
      <c r="I87" s="447"/>
      <c r="J87" s="447"/>
      <c r="K87" s="447"/>
    </row>
    <row r="88" spans="1:11" s="43" customFormat="1" ht="12.75">
      <c r="A88" s="79"/>
      <c r="B88" s="77">
        <v>90004</v>
      </c>
      <c r="C88" s="45" t="s">
        <v>942</v>
      </c>
      <c r="D88" s="447">
        <v>300000</v>
      </c>
      <c r="E88" s="447">
        <v>300000</v>
      </c>
      <c r="F88" s="447"/>
      <c r="G88" s="447"/>
      <c r="H88" s="447"/>
      <c r="I88" s="447"/>
      <c r="J88" s="447"/>
      <c r="K88" s="447"/>
    </row>
    <row r="89" spans="1:11" s="43" customFormat="1" ht="12.75">
      <c r="A89" s="79"/>
      <c r="B89" s="77">
        <v>90015</v>
      </c>
      <c r="C89" s="45" t="s">
        <v>943</v>
      </c>
      <c r="D89" s="447">
        <v>1006000</v>
      </c>
      <c r="E89" s="447">
        <v>981000</v>
      </c>
      <c r="F89" s="447"/>
      <c r="G89" s="447"/>
      <c r="H89" s="447"/>
      <c r="I89" s="447"/>
      <c r="J89" s="447"/>
      <c r="K89" s="447">
        <v>25000</v>
      </c>
    </row>
    <row r="90" spans="1:11" s="43" customFormat="1" ht="38.25">
      <c r="A90" s="79"/>
      <c r="B90" s="77">
        <v>90019</v>
      </c>
      <c r="C90" s="45" t="s">
        <v>949</v>
      </c>
      <c r="D90" s="447">
        <v>18000</v>
      </c>
      <c r="E90" s="447">
        <v>18000</v>
      </c>
      <c r="F90" s="447"/>
      <c r="G90" s="447"/>
      <c r="H90" s="447"/>
      <c r="I90" s="447"/>
      <c r="J90" s="447"/>
      <c r="K90" s="447"/>
    </row>
    <row r="91" spans="1:11" s="43" customFormat="1" ht="12.75" customHeight="1">
      <c r="A91" s="79"/>
      <c r="B91" s="77">
        <v>90095</v>
      </c>
      <c r="C91" s="45" t="s">
        <v>810</v>
      </c>
      <c r="D91" s="447">
        <f>SUM(E91,K91)</f>
        <v>755020</v>
      </c>
      <c r="E91" s="447">
        <v>306020</v>
      </c>
      <c r="F91" s="447">
        <v>3000</v>
      </c>
      <c r="G91" s="447"/>
      <c r="H91" s="447"/>
      <c r="I91" s="447"/>
      <c r="J91" s="447"/>
      <c r="K91" s="447">
        <v>449000</v>
      </c>
    </row>
    <row r="92" spans="1:11" s="43" customFormat="1" ht="12.75">
      <c r="A92" s="79"/>
      <c r="B92" s="77"/>
      <c r="C92" s="45"/>
      <c r="D92" s="447"/>
      <c r="E92" s="447"/>
      <c r="F92" s="447"/>
      <c r="G92" s="447"/>
      <c r="H92" s="447"/>
      <c r="I92" s="447"/>
      <c r="J92" s="447"/>
      <c r="K92" s="447"/>
    </row>
    <row r="93" spans="1:11" s="43" customFormat="1" ht="12.75" customHeight="1">
      <c r="A93" s="227">
        <v>921</v>
      </c>
      <c r="B93" s="228"/>
      <c r="C93" s="229" t="s">
        <v>944</v>
      </c>
      <c r="D93" s="448">
        <f>SUM(E93,K93)</f>
        <v>1809910</v>
      </c>
      <c r="E93" s="448">
        <f>SUM(E94:E97)</f>
        <v>1143910</v>
      </c>
      <c r="F93" s="448">
        <v>0</v>
      </c>
      <c r="G93" s="448">
        <v>0</v>
      </c>
      <c r="H93" s="448">
        <f>SUM(H94:H97)</f>
        <v>1090000</v>
      </c>
      <c r="I93" s="448">
        <v>0</v>
      </c>
      <c r="J93" s="448">
        <v>0</v>
      </c>
      <c r="K93" s="448">
        <f>SUM(K94:K97)</f>
        <v>666000</v>
      </c>
    </row>
    <row r="94" spans="1:11" s="43" customFormat="1" ht="12.75">
      <c r="A94" s="79"/>
      <c r="B94" s="77">
        <v>92109</v>
      </c>
      <c r="C94" s="45" t="s">
        <v>945</v>
      </c>
      <c r="D94" s="450">
        <f>SUM(E94,K94)</f>
        <v>959510</v>
      </c>
      <c r="E94" s="447">
        <v>649510</v>
      </c>
      <c r="F94" s="447"/>
      <c r="G94" s="447"/>
      <c r="H94" s="447">
        <v>630000</v>
      </c>
      <c r="I94" s="447"/>
      <c r="J94" s="447"/>
      <c r="K94" s="447">
        <v>310000</v>
      </c>
    </row>
    <row r="95" spans="1:11" s="43" customFormat="1" ht="12.75">
      <c r="A95" s="79"/>
      <c r="B95" s="77">
        <v>92116</v>
      </c>
      <c r="C95" s="45" t="s">
        <v>946</v>
      </c>
      <c r="D95" s="450">
        <f>SUM(E95,K95)</f>
        <v>725000</v>
      </c>
      <c r="E95" s="447">
        <v>430000</v>
      </c>
      <c r="F95" s="447"/>
      <c r="G95" s="447"/>
      <c r="H95" s="447">
        <v>430000</v>
      </c>
      <c r="I95" s="447"/>
      <c r="J95" s="447"/>
      <c r="K95" s="447">
        <v>295000</v>
      </c>
    </row>
    <row r="96" spans="1:11" s="43" customFormat="1" ht="12.75">
      <c r="A96" s="79"/>
      <c r="B96" s="77">
        <v>92120</v>
      </c>
      <c r="C96" s="45" t="s">
        <v>947</v>
      </c>
      <c r="D96" s="450">
        <f>SUM(E96,K96)</f>
        <v>81000</v>
      </c>
      <c r="E96" s="447">
        <v>20000</v>
      </c>
      <c r="F96" s="447"/>
      <c r="G96" s="447"/>
      <c r="H96" s="447">
        <v>20000</v>
      </c>
      <c r="I96" s="447"/>
      <c r="J96" s="447"/>
      <c r="K96" s="447">
        <v>61000</v>
      </c>
    </row>
    <row r="97" spans="1:11" s="43" customFormat="1" ht="12.75">
      <c r="A97" s="79"/>
      <c r="B97" s="77">
        <v>92195</v>
      </c>
      <c r="C97" s="45" t="s">
        <v>810</v>
      </c>
      <c r="D97" s="447">
        <v>44400</v>
      </c>
      <c r="E97" s="447">
        <v>44400</v>
      </c>
      <c r="F97" s="447"/>
      <c r="G97" s="447"/>
      <c r="H97" s="447">
        <v>10000</v>
      </c>
      <c r="I97" s="447"/>
      <c r="J97" s="447"/>
      <c r="K97" s="447"/>
    </row>
    <row r="98" spans="1:11" s="43" customFormat="1" ht="12.75">
      <c r="A98" s="79"/>
      <c r="B98" s="77"/>
      <c r="C98" s="45"/>
      <c r="D98" s="447"/>
      <c r="E98" s="447"/>
      <c r="F98" s="447"/>
      <c r="G98" s="447"/>
      <c r="H98" s="447"/>
      <c r="I98" s="447"/>
      <c r="J98" s="447"/>
      <c r="K98" s="447"/>
    </row>
    <row r="99" spans="1:11" s="43" customFormat="1" ht="12.75">
      <c r="A99" s="227">
        <v>926</v>
      </c>
      <c r="B99" s="228"/>
      <c r="C99" s="229" t="s">
        <v>854</v>
      </c>
      <c r="D99" s="448">
        <f>SUM(D100:D102)</f>
        <v>3055000</v>
      </c>
      <c r="E99" s="448">
        <f>SUM(E100:E102)</f>
        <v>2562000</v>
      </c>
      <c r="F99" s="448">
        <f>SUM(F100:F102)</f>
        <v>1176954</v>
      </c>
      <c r="G99" s="448">
        <f>SUM(G100:G102)</f>
        <v>216000</v>
      </c>
      <c r="H99" s="448">
        <f>SUM(H100:H102)</f>
        <v>200000</v>
      </c>
      <c r="I99" s="448">
        <v>0</v>
      </c>
      <c r="J99" s="448">
        <v>0</v>
      </c>
      <c r="K99" s="448">
        <f>SUM(K102)</f>
        <v>493000</v>
      </c>
    </row>
    <row r="100" spans="1:11" s="43" customFormat="1" ht="12.75">
      <c r="A100" s="79"/>
      <c r="B100" s="77">
        <v>92601</v>
      </c>
      <c r="C100" s="45" t="s">
        <v>855</v>
      </c>
      <c r="D100" s="447">
        <v>2317000</v>
      </c>
      <c r="E100" s="447">
        <v>2317000</v>
      </c>
      <c r="F100" s="447">
        <v>1176954</v>
      </c>
      <c r="G100" s="447">
        <v>216000</v>
      </c>
      <c r="H100" s="447"/>
      <c r="I100" s="447"/>
      <c r="J100" s="447"/>
      <c r="K100" s="447"/>
    </row>
    <row r="101" spans="1:11" s="43" customFormat="1" ht="12.75">
      <c r="A101" s="79"/>
      <c r="B101" s="77">
        <v>92605</v>
      </c>
      <c r="C101" s="45" t="s">
        <v>948</v>
      </c>
      <c r="D101" s="447">
        <v>200000</v>
      </c>
      <c r="E101" s="447">
        <v>200000</v>
      </c>
      <c r="F101" s="447"/>
      <c r="G101" s="447"/>
      <c r="H101" s="447">
        <v>200000</v>
      </c>
      <c r="I101" s="447"/>
      <c r="J101" s="447"/>
      <c r="K101" s="447"/>
    </row>
    <row r="102" spans="1:11" s="43" customFormat="1" ht="12.75">
      <c r="A102" s="79"/>
      <c r="B102" s="77">
        <v>92695</v>
      </c>
      <c r="C102" s="45" t="s">
        <v>810</v>
      </c>
      <c r="D102" s="447">
        <f>SUM(E102,K102,)</f>
        <v>538000</v>
      </c>
      <c r="E102" s="447">
        <v>45000</v>
      </c>
      <c r="F102" s="447"/>
      <c r="G102" s="447"/>
      <c r="H102" s="447"/>
      <c r="I102" s="447"/>
      <c r="J102" s="447"/>
      <c r="K102" s="447">
        <v>493000</v>
      </c>
    </row>
    <row r="103" spans="1:11" s="43" customFormat="1" ht="12.75">
      <c r="A103" s="79"/>
      <c r="B103" s="77"/>
      <c r="C103" s="45"/>
      <c r="D103" s="447"/>
      <c r="E103" s="447"/>
      <c r="F103" s="447"/>
      <c r="G103" s="447"/>
      <c r="H103" s="447"/>
      <c r="I103" s="447"/>
      <c r="J103" s="447"/>
      <c r="K103" s="447"/>
    </row>
    <row r="104" spans="1:11" s="43" customFormat="1" ht="12.75">
      <c r="A104" s="80"/>
      <c r="B104" s="78"/>
      <c r="C104" s="46"/>
      <c r="D104" s="453"/>
      <c r="E104" s="453"/>
      <c r="F104" s="453"/>
      <c r="G104" s="453"/>
      <c r="H104" s="453"/>
      <c r="I104" s="453"/>
      <c r="J104" s="453"/>
      <c r="K104" s="453"/>
    </row>
    <row r="105" spans="1:11" s="47" customFormat="1" ht="24.75" customHeight="1">
      <c r="A105" s="509" t="s">
        <v>777</v>
      </c>
      <c r="B105" s="510"/>
      <c r="C105" s="511"/>
      <c r="D105" s="454">
        <f aca="true" t="shared" si="0" ref="D105:K105">SUM(D8,D13,D17,D21,D26,D33,D36,D39,D46,D49,D52,D55,D65,D70,D80,D85,D93,D99,)</f>
        <v>55436784.6</v>
      </c>
      <c r="E105" s="454">
        <f t="shared" si="0"/>
        <v>41128784.6</v>
      </c>
      <c r="F105" s="454">
        <f t="shared" si="0"/>
        <v>15788296</v>
      </c>
      <c r="G105" s="454">
        <f t="shared" si="0"/>
        <v>2725382</v>
      </c>
      <c r="H105" s="454">
        <f t="shared" si="0"/>
        <v>1336000</v>
      </c>
      <c r="I105" s="454">
        <f t="shared" si="0"/>
        <v>950000</v>
      </c>
      <c r="J105" s="454">
        <f t="shared" si="0"/>
        <v>0</v>
      </c>
      <c r="K105" s="454">
        <f t="shared" si="0"/>
        <v>14308000</v>
      </c>
    </row>
    <row r="107" ht="12.75">
      <c r="A107" s="55"/>
    </row>
  </sheetData>
  <mergeCells count="10">
    <mergeCell ref="A105:C105"/>
    <mergeCell ref="A1:K1"/>
    <mergeCell ref="D4:D6"/>
    <mergeCell ref="A4:A6"/>
    <mergeCell ref="C4:C6"/>
    <mergeCell ref="B4:B6"/>
    <mergeCell ref="E4:K4"/>
    <mergeCell ref="E5:E6"/>
    <mergeCell ref="K5:K6"/>
    <mergeCell ref="F5:J5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Miejskiej w Choszcznie nr XIV/186/2007
z dnia 20 grudnia 2007 r.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84" t="s">
        <v>0</v>
      </c>
      <c r="B1" s="484"/>
      <c r="C1" s="484"/>
      <c r="D1" s="484"/>
    </row>
    <row r="2" ht="6.75" customHeight="1">
      <c r="A2" s="16"/>
    </row>
    <row r="3" ht="6.75" customHeight="1">
      <c r="A3" s="16"/>
    </row>
    <row r="4" ht="6.75" customHeight="1">
      <c r="A4" s="16"/>
    </row>
    <row r="5" ht="6.75" customHeight="1">
      <c r="A5" s="16"/>
    </row>
    <row r="6" ht="12.75">
      <c r="D6" s="11" t="s">
        <v>765</v>
      </c>
    </row>
    <row r="7" spans="1:4" ht="15" customHeight="1">
      <c r="A7" s="485" t="s">
        <v>771</v>
      </c>
      <c r="B7" s="485" t="s">
        <v>742</v>
      </c>
      <c r="C7" s="486" t="s">
        <v>772</v>
      </c>
      <c r="D7" s="486" t="s">
        <v>1</v>
      </c>
    </row>
    <row r="8" spans="1:4" ht="15" customHeight="1">
      <c r="A8" s="485"/>
      <c r="B8" s="485"/>
      <c r="C8" s="485"/>
      <c r="D8" s="486"/>
    </row>
    <row r="9" spans="1:4" ht="15.75" customHeight="1">
      <c r="A9" s="485"/>
      <c r="B9" s="485"/>
      <c r="C9" s="485"/>
      <c r="D9" s="486"/>
    </row>
    <row r="10" spans="1:4" s="53" customFormat="1" ht="6.75" customHeight="1">
      <c r="A10" s="52">
        <v>1</v>
      </c>
      <c r="B10" s="52">
        <v>2</v>
      </c>
      <c r="C10" s="52">
        <v>3</v>
      </c>
      <c r="D10" s="52">
        <v>4</v>
      </c>
    </row>
    <row r="11" spans="1:4" ht="18.75" customHeight="1">
      <c r="A11" s="489" t="s">
        <v>757</v>
      </c>
      <c r="B11" s="489"/>
      <c r="C11" s="23"/>
      <c r="D11" s="68">
        <f>SUM(D12:D13)</f>
        <v>5584000</v>
      </c>
    </row>
    <row r="12" spans="1:4" ht="18.75" customHeight="1">
      <c r="A12" s="23" t="s">
        <v>747</v>
      </c>
      <c r="B12" s="24" t="s">
        <v>1127</v>
      </c>
      <c r="C12" s="23" t="s">
        <v>1128</v>
      </c>
      <c r="D12" s="244">
        <v>2538000</v>
      </c>
    </row>
    <row r="13" spans="1:4" ht="18.75" customHeight="1">
      <c r="A13" s="323" t="s">
        <v>748</v>
      </c>
      <c r="B13" s="325" t="s">
        <v>2</v>
      </c>
      <c r="C13" s="31" t="s">
        <v>3</v>
      </c>
      <c r="D13" s="324">
        <v>3046000</v>
      </c>
    </row>
    <row r="14" spans="1:4" ht="18.75" customHeight="1">
      <c r="A14" s="489" t="s">
        <v>787</v>
      </c>
      <c r="B14" s="489"/>
      <c r="C14" s="23"/>
      <c r="D14" s="68">
        <v>649000</v>
      </c>
    </row>
    <row r="15" spans="1:4" ht="18.75" customHeight="1">
      <c r="A15" s="29" t="s">
        <v>747</v>
      </c>
      <c r="B15" s="431" t="s">
        <v>759</v>
      </c>
      <c r="C15" s="29" t="s">
        <v>760</v>
      </c>
      <c r="D15" s="432">
        <v>649000</v>
      </c>
    </row>
    <row r="16" spans="1:4" ht="7.5" customHeight="1">
      <c r="A16" s="5"/>
      <c r="B16" s="6"/>
      <c r="C16" s="6"/>
      <c r="D16" s="6"/>
    </row>
    <row r="17" spans="1:6" ht="12.75">
      <c r="A17" s="40"/>
      <c r="B17" s="39"/>
      <c r="C17" s="39"/>
      <c r="D17" s="39"/>
      <c r="E17" s="38"/>
      <c r="F17" s="38"/>
    </row>
  </sheetData>
  <mergeCells count="7">
    <mergeCell ref="A11:B11"/>
    <mergeCell ref="A14:B14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Miejskiej w Choszcznie nr XIV/186/2007
z dnia 20 grudnia 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Q631"/>
  <sheetViews>
    <sheetView showGridLines="0" tabSelected="1" defaultGridColor="0" view="pageBreakPreview" zoomScale="65" zoomScaleNormal="80" zoomScaleSheetLayoutView="65" colorId="15" workbookViewId="0" topLeftCell="A600">
      <selection activeCell="J625" sqref="J625"/>
    </sheetView>
  </sheetViews>
  <sheetFormatPr defaultColWidth="9.00390625" defaultRowHeight="12.75"/>
  <cols>
    <col min="1" max="1" width="4.25390625" style="327" customWidth="1"/>
    <col min="2" max="2" width="6.125" style="328" customWidth="1"/>
    <col min="3" max="3" width="8.25390625" style="328" customWidth="1"/>
    <col min="4" max="4" width="4.00390625" style="329" customWidth="1"/>
    <col min="5" max="5" width="29.875" style="330" customWidth="1"/>
    <col min="6" max="6" width="20.125" style="330" customWidth="1"/>
    <col min="7" max="7" width="12.75390625" style="328" customWidth="1"/>
    <col min="8" max="8" width="13.25390625" style="331" customWidth="1"/>
    <col min="9" max="9" width="14.00390625" style="327" customWidth="1"/>
    <col min="10" max="10" width="14.00390625" style="331" customWidth="1"/>
    <col min="11" max="11" width="12.125" style="331" customWidth="1"/>
    <col min="12" max="12" width="12.75390625" style="331" customWidth="1"/>
    <col min="13" max="13" width="14.875" style="331" customWidth="1"/>
    <col min="14" max="14" width="10.75390625" style="327" customWidth="1"/>
    <col min="15" max="16" width="11.125" style="327" customWidth="1"/>
    <col min="17" max="17" width="10.375" style="327" customWidth="1"/>
    <col min="18" max="16384" width="9.125" style="327" customWidth="1"/>
  </cols>
  <sheetData>
    <row r="1" spans="1:10" ht="48" customHeight="1">
      <c r="A1" s="538" t="s">
        <v>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3" ht="9.75" customHeight="1">
      <c r="A2" s="332"/>
      <c r="B2" s="332"/>
      <c r="C2" s="332"/>
      <c r="D2" s="333"/>
      <c r="E2" s="332"/>
      <c r="F2" s="332"/>
      <c r="G2" s="332"/>
      <c r="H2" s="334"/>
      <c r="I2" s="332"/>
      <c r="K2" s="335"/>
      <c r="L2" s="335"/>
      <c r="M2" s="336" t="s">
        <v>765</v>
      </c>
    </row>
    <row r="3" spans="1:13" ht="64.5" customHeight="1">
      <c r="A3" s="539" t="s">
        <v>771</v>
      </c>
      <c r="B3" s="539" t="s">
        <v>740</v>
      </c>
      <c r="C3" s="539" t="s">
        <v>5</v>
      </c>
      <c r="D3" s="539" t="s">
        <v>794</v>
      </c>
      <c r="E3" s="540" t="s">
        <v>6</v>
      </c>
      <c r="F3" s="540" t="s">
        <v>7</v>
      </c>
      <c r="G3" s="540" t="s">
        <v>8</v>
      </c>
      <c r="H3" s="537" t="s">
        <v>9</v>
      </c>
      <c r="I3" s="540" t="s">
        <v>10</v>
      </c>
      <c r="J3" s="537" t="s">
        <v>11</v>
      </c>
      <c r="K3" s="537"/>
      <c r="L3" s="537"/>
      <c r="M3" s="537"/>
    </row>
    <row r="4" spans="1:13" ht="25.5" customHeight="1">
      <c r="A4" s="539"/>
      <c r="B4" s="539"/>
      <c r="C4" s="539"/>
      <c r="D4" s="539"/>
      <c r="E4" s="540"/>
      <c r="F4" s="540"/>
      <c r="G4" s="540"/>
      <c r="H4" s="537"/>
      <c r="I4" s="540"/>
      <c r="J4" s="397" t="s">
        <v>12</v>
      </c>
      <c r="K4" s="397" t="s">
        <v>13</v>
      </c>
      <c r="L4" s="397" t="s">
        <v>14</v>
      </c>
      <c r="M4" s="397" t="s">
        <v>15</v>
      </c>
    </row>
    <row r="5" spans="1:13" s="340" customFormat="1" ht="13.5" customHeight="1">
      <c r="A5" s="337">
        <v>1</v>
      </c>
      <c r="B5" s="337">
        <v>2</v>
      </c>
      <c r="C5" s="337">
        <v>3</v>
      </c>
      <c r="D5" s="337">
        <v>4</v>
      </c>
      <c r="E5" s="338">
        <v>5</v>
      </c>
      <c r="F5" s="338">
        <v>6</v>
      </c>
      <c r="G5" s="337">
        <v>7</v>
      </c>
      <c r="H5" s="339">
        <v>8</v>
      </c>
      <c r="I5" s="337">
        <v>9</v>
      </c>
      <c r="J5" s="339">
        <v>10</v>
      </c>
      <c r="K5" s="339">
        <v>11</v>
      </c>
      <c r="L5" s="339">
        <v>12</v>
      </c>
      <c r="M5" s="339">
        <v>13</v>
      </c>
    </row>
    <row r="6" spans="1:17" ht="12.75">
      <c r="A6" s="477">
        <v>1</v>
      </c>
      <c r="B6" s="479">
        <v>600</v>
      </c>
      <c r="C6" s="479">
        <v>60016</v>
      </c>
      <c r="D6" s="465">
        <v>6050</v>
      </c>
      <c r="E6" s="464" t="s">
        <v>16</v>
      </c>
      <c r="F6" s="464" t="s">
        <v>17</v>
      </c>
      <c r="G6" s="479" t="s">
        <v>18</v>
      </c>
      <c r="H6" s="523">
        <v>1035000</v>
      </c>
      <c r="I6" s="342" t="s">
        <v>19</v>
      </c>
      <c r="J6" s="343"/>
      <c r="K6" s="343">
        <v>535000</v>
      </c>
      <c r="L6" s="343">
        <v>131000</v>
      </c>
      <c r="M6" s="343">
        <v>309000</v>
      </c>
      <c r="N6" s="331">
        <f aca="true" t="shared" si="0" ref="N6:Q9">J6+J10+J14</f>
        <v>30000</v>
      </c>
      <c r="O6" s="331">
        <f t="shared" si="0"/>
        <v>1333000</v>
      </c>
      <c r="P6" s="331">
        <f t="shared" si="0"/>
        <v>131000</v>
      </c>
      <c r="Q6" s="331">
        <f t="shared" si="0"/>
        <v>309000</v>
      </c>
    </row>
    <row r="7" spans="1:17" ht="12.75">
      <c r="A7" s="477" t="s">
        <v>758</v>
      </c>
      <c r="B7" s="479"/>
      <c r="C7" s="479"/>
      <c r="D7" s="465"/>
      <c r="E7" s="464"/>
      <c r="F7" s="464"/>
      <c r="G7" s="479"/>
      <c r="H7" s="523"/>
      <c r="I7" s="344" t="s">
        <v>20</v>
      </c>
      <c r="J7" s="345"/>
      <c r="K7" s="345">
        <v>535000</v>
      </c>
      <c r="L7" s="345">
        <v>131000</v>
      </c>
      <c r="M7" s="345">
        <v>309000</v>
      </c>
      <c r="N7" s="331">
        <f t="shared" si="0"/>
        <v>30000</v>
      </c>
      <c r="O7" s="331">
        <f t="shared" si="0"/>
        <v>1256000</v>
      </c>
      <c r="P7" s="331">
        <f t="shared" si="0"/>
        <v>131000</v>
      </c>
      <c r="Q7" s="331">
        <f t="shared" si="0"/>
        <v>309000</v>
      </c>
    </row>
    <row r="8" spans="1:17" ht="22.5" customHeight="1">
      <c r="A8" s="477" t="s">
        <v>899</v>
      </c>
      <c r="B8" s="479"/>
      <c r="C8" s="479"/>
      <c r="D8" s="465"/>
      <c r="E8" s="464"/>
      <c r="F8" s="464"/>
      <c r="G8" s="479"/>
      <c r="H8" s="523"/>
      <c r="I8" s="346" t="s">
        <v>21</v>
      </c>
      <c r="J8" s="345"/>
      <c r="K8" s="345"/>
      <c r="L8" s="345"/>
      <c r="M8" s="345"/>
      <c r="N8" s="331">
        <f t="shared" si="0"/>
        <v>0</v>
      </c>
      <c r="O8" s="331">
        <f t="shared" si="0"/>
        <v>0</v>
      </c>
      <c r="P8" s="331">
        <f t="shared" si="0"/>
        <v>0</v>
      </c>
      <c r="Q8" s="331">
        <f t="shared" si="0"/>
        <v>0</v>
      </c>
    </row>
    <row r="9" spans="1:17" ht="12.75">
      <c r="A9" s="477" t="s">
        <v>900</v>
      </c>
      <c r="B9" s="479"/>
      <c r="C9" s="479"/>
      <c r="D9" s="465"/>
      <c r="E9" s="464"/>
      <c r="F9" s="464"/>
      <c r="G9" s="479"/>
      <c r="H9" s="523"/>
      <c r="I9" s="347" t="s">
        <v>22</v>
      </c>
      <c r="J9" s="348"/>
      <c r="K9" s="348"/>
      <c r="L9" s="348"/>
      <c r="M9" s="348"/>
      <c r="N9" s="331">
        <f t="shared" si="0"/>
        <v>0</v>
      </c>
      <c r="O9" s="331">
        <f t="shared" si="0"/>
        <v>77000</v>
      </c>
      <c r="P9" s="331">
        <f t="shared" si="0"/>
        <v>0</v>
      </c>
      <c r="Q9" s="331">
        <f t="shared" si="0"/>
        <v>0</v>
      </c>
    </row>
    <row r="10" spans="1:13" ht="18" customHeight="1">
      <c r="A10" s="477">
        <v>2</v>
      </c>
      <c r="B10" s="478">
        <v>600</v>
      </c>
      <c r="C10" s="478">
        <v>60016</v>
      </c>
      <c r="D10" s="463">
        <v>6050</v>
      </c>
      <c r="E10" s="525" t="s">
        <v>23</v>
      </c>
      <c r="F10" s="525" t="s">
        <v>17</v>
      </c>
      <c r="G10" s="478" t="s">
        <v>24</v>
      </c>
      <c r="H10" s="530">
        <v>767000</v>
      </c>
      <c r="I10" s="350" t="s">
        <v>19</v>
      </c>
      <c r="J10" s="351"/>
      <c r="K10" s="351">
        <v>707000</v>
      </c>
      <c r="L10" s="351"/>
      <c r="M10" s="351"/>
    </row>
    <row r="11" spans="1:13" ht="18" customHeight="1">
      <c r="A11" s="477" t="s">
        <v>901</v>
      </c>
      <c r="B11" s="478"/>
      <c r="C11" s="478"/>
      <c r="D11" s="463"/>
      <c r="E11" s="525"/>
      <c r="F11" s="525"/>
      <c r="G11" s="478"/>
      <c r="H11" s="530"/>
      <c r="I11" s="344" t="s">
        <v>20</v>
      </c>
      <c r="J11" s="345"/>
      <c r="K11" s="345">
        <v>707000</v>
      </c>
      <c r="L11" s="345"/>
      <c r="M11" s="345"/>
    </row>
    <row r="12" spans="1:13" ht="22.5" customHeight="1">
      <c r="A12" s="477" t="s">
        <v>902</v>
      </c>
      <c r="B12" s="478"/>
      <c r="C12" s="478"/>
      <c r="D12" s="463"/>
      <c r="E12" s="525"/>
      <c r="F12" s="525"/>
      <c r="G12" s="478"/>
      <c r="H12" s="530"/>
      <c r="I12" s="346" t="s">
        <v>21</v>
      </c>
      <c r="J12" s="345"/>
      <c r="K12" s="345"/>
      <c r="L12" s="345"/>
      <c r="M12" s="345"/>
    </row>
    <row r="13" spans="1:13" ht="16.5" customHeight="1">
      <c r="A13" s="477" t="s">
        <v>904</v>
      </c>
      <c r="B13" s="478"/>
      <c r="C13" s="478"/>
      <c r="D13" s="463"/>
      <c r="E13" s="525"/>
      <c r="F13" s="525"/>
      <c r="G13" s="478"/>
      <c r="H13" s="530"/>
      <c r="I13" s="347" t="s">
        <v>22</v>
      </c>
      <c r="J13" s="348"/>
      <c r="K13" s="348"/>
      <c r="L13" s="348"/>
      <c r="M13" s="348"/>
    </row>
    <row r="14" spans="1:13" ht="12.75">
      <c r="A14" s="535">
        <v>3</v>
      </c>
      <c r="B14" s="533">
        <v>600</v>
      </c>
      <c r="C14" s="533">
        <v>60016</v>
      </c>
      <c r="D14" s="536">
        <v>6050</v>
      </c>
      <c r="E14" s="532" t="s">
        <v>25</v>
      </c>
      <c r="F14" s="532" t="s">
        <v>17</v>
      </c>
      <c r="G14" s="533" t="s">
        <v>24</v>
      </c>
      <c r="H14" s="534">
        <v>125000</v>
      </c>
      <c r="I14" s="392" t="s">
        <v>19</v>
      </c>
      <c r="J14" s="393">
        <v>30000</v>
      </c>
      <c r="K14" s="393">
        <v>91000</v>
      </c>
      <c r="L14" s="393"/>
      <c r="M14" s="393"/>
    </row>
    <row r="15" spans="1:13" ht="12.75">
      <c r="A15" s="535" t="s">
        <v>903</v>
      </c>
      <c r="B15" s="533"/>
      <c r="C15" s="533"/>
      <c r="D15" s="536"/>
      <c r="E15" s="532"/>
      <c r="F15" s="532"/>
      <c r="G15" s="533"/>
      <c r="H15" s="534"/>
      <c r="I15" s="394" t="s">
        <v>20</v>
      </c>
      <c r="J15" s="395">
        <v>30000</v>
      </c>
      <c r="K15" s="395">
        <v>14000</v>
      </c>
      <c r="L15" s="395"/>
      <c r="M15" s="395"/>
    </row>
    <row r="16" spans="1:13" ht="22.5" customHeight="1">
      <c r="A16" s="535" t="s">
        <v>26</v>
      </c>
      <c r="B16" s="533"/>
      <c r="C16" s="533"/>
      <c r="D16" s="536"/>
      <c r="E16" s="532"/>
      <c r="F16" s="532"/>
      <c r="G16" s="533"/>
      <c r="H16" s="534"/>
      <c r="I16" s="396" t="s">
        <v>21</v>
      </c>
      <c r="J16" s="395">
        <v>0</v>
      </c>
      <c r="K16" s="395">
        <v>0</v>
      </c>
      <c r="L16" s="395"/>
      <c r="M16" s="395"/>
    </row>
    <row r="17" spans="1:13" ht="12.75">
      <c r="A17" s="535" t="s">
        <v>27</v>
      </c>
      <c r="B17" s="533"/>
      <c r="C17" s="533"/>
      <c r="D17" s="536"/>
      <c r="E17" s="532"/>
      <c r="F17" s="532"/>
      <c r="G17" s="533"/>
      <c r="H17" s="534"/>
      <c r="I17" s="406" t="s">
        <v>22</v>
      </c>
      <c r="J17" s="407">
        <v>0</v>
      </c>
      <c r="K17" s="407">
        <v>77000</v>
      </c>
      <c r="L17" s="407"/>
      <c r="M17" s="407"/>
    </row>
    <row r="18" spans="1:17" ht="12.75">
      <c r="A18" s="531">
        <v>4</v>
      </c>
      <c r="B18" s="467">
        <v>600</v>
      </c>
      <c r="C18" s="467">
        <v>60016</v>
      </c>
      <c r="D18" s="514">
        <v>6050</v>
      </c>
      <c r="E18" s="524" t="s">
        <v>28</v>
      </c>
      <c r="F18" s="524" t="s">
        <v>17</v>
      </c>
      <c r="G18" s="467" t="s">
        <v>29</v>
      </c>
      <c r="H18" s="529">
        <v>148000</v>
      </c>
      <c r="I18" s="350" t="s">
        <v>19</v>
      </c>
      <c r="J18" s="351"/>
      <c r="K18" s="351"/>
      <c r="L18" s="351"/>
      <c r="M18" s="351">
        <v>148000</v>
      </c>
      <c r="N18" s="331">
        <f aca="true" t="shared" si="1" ref="N18:Q21">J18+J22+J26+J30+J34+J38+J42</f>
        <v>1007000</v>
      </c>
      <c r="O18" s="331">
        <f t="shared" si="1"/>
        <v>1106000</v>
      </c>
      <c r="P18" s="331">
        <f t="shared" si="1"/>
        <v>1098000</v>
      </c>
      <c r="Q18" s="331">
        <f t="shared" si="1"/>
        <v>1343000</v>
      </c>
    </row>
    <row r="19" spans="1:17" ht="12.75">
      <c r="A19" s="477" t="s">
        <v>30</v>
      </c>
      <c r="B19" s="467"/>
      <c r="C19" s="467"/>
      <c r="D19" s="514"/>
      <c r="E19" s="524"/>
      <c r="F19" s="524"/>
      <c r="G19" s="467"/>
      <c r="H19" s="529"/>
      <c r="I19" s="344" t="s">
        <v>20</v>
      </c>
      <c r="J19" s="345"/>
      <c r="K19" s="345"/>
      <c r="L19" s="345"/>
      <c r="M19" s="345">
        <v>23000</v>
      </c>
      <c r="N19" s="331">
        <f t="shared" si="1"/>
        <v>1007000</v>
      </c>
      <c r="O19" s="331">
        <f t="shared" si="1"/>
        <v>556000</v>
      </c>
      <c r="P19" s="331">
        <f t="shared" si="1"/>
        <v>768000</v>
      </c>
      <c r="Q19" s="331">
        <f t="shared" si="1"/>
        <v>597000</v>
      </c>
    </row>
    <row r="20" spans="1:17" ht="22.5" customHeight="1">
      <c r="A20" s="477" t="s">
        <v>31</v>
      </c>
      <c r="B20" s="467"/>
      <c r="C20" s="467"/>
      <c r="D20" s="514"/>
      <c r="E20" s="524"/>
      <c r="F20" s="524"/>
      <c r="G20" s="467"/>
      <c r="H20" s="529"/>
      <c r="I20" s="346" t="s">
        <v>21</v>
      </c>
      <c r="J20" s="345"/>
      <c r="K20" s="345"/>
      <c r="L20" s="345"/>
      <c r="M20" s="345">
        <v>0</v>
      </c>
      <c r="N20" s="331">
        <f t="shared" si="1"/>
        <v>0</v>
      </c>
      <c r="O20" s="331">
        <f t="shared" si="1"/>
        <v>0</v>
      </c>
      <c r="P20" s="331">
        <f t="shared" si="1"/>
        <v>0</v>
      </c>
      <c r="Q20" s="331">
        <f t="shared" si="1"/>
        <v>0</v>
      </c>
    </row>
    <row r="21" spans="1:17" ht="12.75">
      <c r="A21" s="477" t="s">
        <v>32</v>
      </c>
      <c r="B21" s="467"/>
      <c r="C21" s="467"/>
      <c r="D21" s="514"/>
      <c r="E21" s="524"/>
      <c r="F21" s="524"/>
      <c r="G21" s="467"/>
      <c r="H21" s="529"/>
      <c r="I21" s="352" t="s">
        <v>22</v>
      </c>
      <c r="J21" s="353"/>
      <c r="K21" s="353"/>
      <c r="L21" s="353"/>
      <c r="M21" s="348">
        <v>125000</v>
      </c>
      <c r="N21" s="331">
        <f t="shared" si="1"/>
        <v>0</v>
      </c>
      <c r="O21" s="331">
        <f t="shared" si="1"/>
        <v>550000</v>
      </c>
      <c r="P21" s="331">
        <f t="shared" si="1"/>
        <v>330000</v>
      </c>
      <c r="Q21" s="331">
        <f t="shared" si="1"/>
        <v>746000</v>
      </c>
    </row>
    <row r="22" spans="1:17" ht="15.75" customHeight="1">
      <c r="A22" s="477">
        <v>5</v>
      </c>
      <c r="B22" s="479">
        <v>600</v>
      </c>
      <c r="C22" s="479">
        <v>60016</v>
      </c>
      <c r="D22" s="465">
        <v>6050</v>
      </c>
      <c r="E22" s="464" t="s">
        <v>33</v>
      </c>
      <c r="F22" s="464" t="s">
        <v>17</v>
      </c>
      <c r="G22" s="479" t="s">
        <v>34</v>
      </c>
      <c r="H22" s="523">
        <v>482000</v>
      </c>
      <c r="I22" s="342" t="s">
        <v>19</v>
      </c>
      <c r="J22" s="343">
        <v>471000</v>
      </c>
      <c r="K22" s="343"/>
      <c r="L22" s="343"/>
      <c r="M22" s="351"/>
      <c r="Q22" s="331"/>
    </row>
    <row r="23" spans="1:13" ht="15.75" customHeight="1">
      <c r="A23" s="477" t="s">
        <v>35</v>
      </c>
      <c r="B23" s="479"/>
      <c r="C23" s="479"/>
      <c r="D23" s="465"/>
      <c r="E23" s="464"/>
      <c r="F23" s="464"/>
      <c r="G23" s="479"/>
      <c r="H23" s="523"/>
      <c r="I23" s="344" t="s">
        <v>20</v>
      </c>
      <c r="J23" s="345">
        <v>471000</v>
      </c>
      <c r="K23" s="345"/>
      <c r="L23" s="345"/>
      <c r="M23" s="345"/>
    </row>
    <row r="24" spans="1:13" ht="22.5" customHeight="1">
      <c r="A24" s="477" t="s">
        <v>36</v>
      </c>
      <c r="B24" s="479"/>
      <c r="C24" s="479"/>
      <c r="D24" s="465"/>
      <c r="E24" s="464"/>
      <c r="F24" s="464"/>
      <c r="G24" s="479"/>
      <c r="H24" s="523"/>
      <c r="I24" s="346" t="s">
        <v>21</v>
      </c>
      <c r="J24" s="345">
        <v>0</v>
      </c>
      <c r="K24" s="345"/>
      <c r="L24" s="345"/>
      <c r="M24" s="345"/>
    </row>
    <row r="25" spans="1:13" ht="16.5" customHeight="1">
      <c r="A25" s="477" t="s">
        <v>37</v>
      </c>
      <c r="B25" s="479"/>
      <c r="C25" s="479"/>
      <c r="D25" s="465"/>
      <c r="E25" s="464"/>
      <c r="F25" s="464"/>
      <c r="G25" s="479"/>
      <c r="H25" s="523"/>
      <c r="I25" s="347" t="s">
        <v>22</v>
      </c>
      <c r="J25" s="348">
        <v>0</v>
      </c>
      <c r="K25" s="348"/>
      <c r="L25" s="348"/>
      <c r="M25" s="348"/>
    </row>
    <row r="26" spans="1:13" ht="12.75">
      <c r="A26" s="477">
        <v>6</v>
      </c>
      <c r="B26" s="479">
        <v>600</v>
      </c>
      <c r="C26" s="479">
        <v>60016</v>
      </c>
      <c r="D26" s="465">
        <v>6050</v>
      </c>
      <c r="E26" s="464" t="s">
        <v>38</v>
      </c>
      <c r="F26" s="464" t="s">
        <v>17</v>
      </c>
      <c r="G26" s="479" t="s">
        <v>39</v>
      </c>
      <c r="H26" s="523">
        <v>642000</v>
      </c>
      <c r="I26" s="342" t="s">
        <v>19</v>
      </c>
      <c r="J26" s="343"/>
      <c r="K26" s="343">
        <v>172000</v>
      </c>
      <c r="L26" s="343">
        <v>467000</v>
      </c>
      <c r="M26" s="343"/>
    </row>
    <row r="27" spans="1:13" ht="12.75">
      <c r="A27" s="477" t="s">
        <v>40</v>
      </c>
      <c r="B27" s="479"/>
      <c r="C27" s="479"/>
      <c r="D27" s="465"/>
      <c r="E27" s="464"/>
      <c r="F27" s="464"/>
      <c r="G27" s="479"/>
      <c r="H27" s="523"/>
      <c r="I27" s="344" t="s">
        <v>20</v>
      </c>
      <c r="J27" s="345"/>
      <c r="K27" s="345">
        <f>K26</f>
        <v>172000</v>
      </c>
      <c r="L27" s="345">
        <f>L26</f>
        <v>467000</v>
      </c>
      <c r="M27" s="345"/>
    </row>
    <row r="28" spans="1:13" ht="22.5" customHeight="1">
      <c r="A28" s="477" t="s">
        <v>41</v>
      </c>
      <c r="B28" s="479"/>
      <c r="C28" s="479"/>
      <c r="D28" s="465"/>
      <c r="E28" s="464"/>
      <c r="F28" s="464"/>
      <c r="G28" s="479"/>
      <c r="H28" s="523"/>
      <c r="I28" s="346" t="s">
        <v>21</v>
      </c>
      <c r="J28" s="345"/>
      <c r="K28" s="345"/>
      <c r="L28" s="345"/>
      <c r="M28" s="345"/>
    </row>
    <row r="29" spans="1:13" ht="12.75">
      <c r="A29" s="477" t="s">
        <v>42</v>
      </c>
      <c r="B29" s="479"/>
      <c r="C29" s="479"/>
      <c r="D29" s="465"/>
      <c r="E29" s="464"/>
      <c r="F29" s="464"/>
      <c r="G29" s="479"/>
      <c r="H29" s="523"/>
      <c r="I29" s="347" t="s">
        <v>22</v>
      </c>
      <c r="J29" s="348"/>
      <c r="K29" s="348"/>
      <c r="L29" s="348"/>
      <c r="M29" s="348"/>
    </row>
    <row r="30" spans="1:13" ht="12.75">
      <c r="A30" s="477">
        <v>7</v>
      </c>
      <c r="B30" s="479">
        <v>600</v>
      </c>
      <c r="C30" s="479">
        <v>60016</v>
      </c>
      <c r="D30" s="465">
        <v>6050</v>
      </c>
      <c r="E30" s="464" t="s">
        <v>43</v>
      </c>
      <c r="F30" s="464" t="s">
        <v>17</v>
      </c>
      <c r="G30" s="479" t="s">
        <v>44</v>
      </c>
      <c r="H30" s="523">
        <v>626000</v>
      </c>
      <c r="I30" s="342" t="s">
        <v>19</v>
      </c>
      <c r="J30" s="343"/>
      <c r="K30" s="343">
        <v>20000</v>
      </c>
      <c r="L30" s="343">
        <v>142000</v>
      </c>
      <c r="M30" s="343">
        <v>464000</v>
      </c>
    </row>
    <row r="31" spans="1:13" ht="12.75">
      <c r="A31" s="477" t="s">
        <v>45</v>
      </c>
      <c r="B31" s="479"/>
      <c r="C31" s="479"/>
      <c r="D31" s="465"/>
      <c r="E31" s="464"/>
      <c r="F31" s="464"/>
      <c r="G31" s="479"/>
      <c r="H31" s="523"/>
      <c r="I31" s="344" t="s">
        <v>20</v>
      </c>
      <c r="J31" s="345"/>
      <c r="K31" s="345">
        <f>K30</f>
        <v>20000</v>
      </c>
      <c r="L31" s="345">
        <f>L30</f>
        <v>142000</v>
      </c>
      <c r="M31" s="345">
        <f>M30</f>
        <v>464000</v>
      </c>
    </row>
    <row r="32" spans="1:13" ht="22.5" customHeight="1">
      <c r="A32" s="477" t="s">
        <v>46</v>
      </c>
      <c r="B32" s="479"/>
      <c r="C32" s="479"/>
      <c r="D32" s="465"/>
      <c r="E32" s="464"/>
      <c r="F32" s="464"/>
      <c r="G32" s="479"/>
      <c r="H32" s="523"/>
      <c r="I32" s="346" t="s">
        <v>21</v>
      </c>
      <c r="J32" s="345"/>
      <c r="K32" s="345"/>
      <c r="L32" s="345"/>
      <c r="M32" s="345"/>
    </row>
    <row r="33" spans="1:13" ht="12.75">
      <c r="A33" s="477" t="s">
        <v>47</v>
      </c>
      <c r="B33" s="479"/>
      <c r="C33" s="479"/>
      <c r="D33" s="465"/>
      <c r="E33" s="464"/>
      <c r="F33" s="464"/>
      <c r="G33" s="479"/>
      <c r="H33" s="523"/>
      <c r="I33" s="347" t="s">
        <v>22</v>
      </c>
      <c r="J33" s="348"/>
      <c r="K33" s="348"/>
      <c r="L33" s="348"/>
      <c r="M33" s="348"/>
    </row>
    <row r="34" spans="1:13" ht="12.75">
      <c r="A34" s="477">
        <v>8</v>
      </c>
      <c r="B34" s="478">
        <v>600</v>
      </c>
      <c r="C34" s="478">
        <v>60016</v>
      </c>
      <c r="D34" s="463">
        <v>6050</v>
      </c>
      <c r="E34" s="525" t="s">
        <v>48</v>
      </c>
      <c r="F34" s="525" t="s">
        <v>17</v>
      </c>
      <c r="G34" s="478" t="s">
        <v>39</v>
      </c>
      <c r="H34" s="530">
        <v>463000</v>
      </c>
      <c r="I34" s="350" t="s">
        <v>19</v>
      </c>
      <c r="J34" s="351">
        <v>82000</v>
      </c>
      <c r="K34" s="351">
        <v>266000</v>
      </c>
      <c r="L34" s="351">
        <v>100000</v>
      </c>
      <c r="M34" s="351"/>
    </row>
    <row r="35" spans="1:13" ht="12.75">
      <c r="A35" s="477" t="s">
        <v>49</v>
      </c>
      <c r="B35" s="478"/>
      <c r="C35" s="478"/>
      <c r="D35" s="463"/>
      <c r="E35" s="525"/>
      <c r="F35" s="525"/>
      <c r="G35" s="478"/>
      <c r="H35" s="530"/>
      <c r="I35" s="344" t="s">
        <v>20</v>
      </c>
      <c r="J35" s="345">
        <f>J34</f>
        <v>82000</v>
      </c>
      <c r="K35" s="345">
        <f>K34</f>
        <v>266000</v>
      </c>
      <c r="L35" s="345">
        <f>L34</f>
        <v>100000</v>
      </c>
      <c r="M35" s="345"/>
    </row>
    <row r="36" spans="1:13" ht="22.5" customHeight="1">
      <c r="A36" s="477" t="s">
        <v>50</v>
      </c>
      <c r="B36" s="478"/>
      <c r="C36" s="478"/>
      <c r="D36" s="463"/>
      <c r="E36" s="525"/>
      <c r="F36" s="525"/>
      <c r="G36" s="478"/>
      <c r="H36" s="530"/>
      <c r="I36" s="346" t="s">
        <v>21</v>
      </c>
      <c r="J36" s="345"/>
      <c r="K36" s="345"/>
      <c r="L36" s="345"/>
      <c r="M36" s="345"/>
    </row>
    <row r="37" spans="1:13" ht="12.75">
      <c r="A37" s="477" t="s">
        <v>51</v>
      </c>
      <c r="B37" s="478"/>
      <c r="C37" s="478"/>
      <c r="D37" s="463"/>
      <c r="E37" s="525"/>
      <c r="F37" s="525"/>
      <c r="G37" s="478"/>
      <c r="H37" s="530"/>
      <c r="I37" s="347" t="s">
        <v>22</v>
      </c>
      <c r="J37" s="348"/>
      <c r="K37" s="348"/>
      <c r="L37" s="348"/>
      <c r="M37" s="348"/>
    </row>
    <row r="38" spans="1:13" ht="12.75">
      <c r="A38" s="477">
        <v>9</v>
      </c>
      <c r="B38" s="479">
        <v>600</v>
      </c>
      <c r="C38" s="479">
        <v>60016</v>
      </c>
      <c r="D38" s="465">
        <v>6050</v>
      </c>
      <c r="E38" s="464" t="s">
        <v>52</v>
      </c>
      <c r="F38" s="464" t="s">
        <v>17</v>
      </c>
      <c r="G38" s="479" t="s">
        <v>24</v>
      </c>
      <c r="H38" s="523">
        <v>1107000</v>
      </c>
      <c r="I38" s="342" t="s">
        <v>19</v>
      </c>
      <c r="J38" s="343">
        <v>454000</v>
      </c>
      <c r="K38" s="343">
        <v>648000</v>
      </c>
      <c r="L38" s="343"/>
      <c r="M38" s="343"/>
    </row>
    <row r="39" spans="1:13" ht="12.75">
      <c r="A39" s="477" t="s">
        <v>53</v>
      </c>
      <c r="B39" s="479"/>
      <c r="C39" s="479"/>
      <c r="D39" s="465"/>
      <c r="E39" s="464"/>
      <c r="F39" s="464"/>
      <c r="G39" s="479"/>
      <c r="H39" s="523"/>
      <c r="I39" s="344" t="s">
        <v>20</v>
      </c>
      <c r="J39" s="345">
        <v>454000</v>
      </c>
      <c r="K39" s="345">
        <v>98000</v>
      </c>
      <c r="L39" s="345"/>
      <c r="M39" s="345"/>
    </row>
    <row r="40" spans="1:13" ht="22.5" customHeight="1">
      <c r="A40" s="477" t="s">
        <v>54</v>
      </c>
      <c r="B40" s="479"/>
      <c r="C40" s="479"/>
      <c r="D40" s="465"/>
      <c r="E40" s="464"/>
      <c r="F40" s="464"/>
      <c r="G40" s="479"/>
      <c r="H40" s="523"/>
      <c r="I40" s="346" t="s">
        <v>21</v>
      </c>
      <c r="J40" s="345">
        <v>0</v>
      </c>
      <c r="K40" s="345">
        <v>0</v>
      </c>
      <c r="L40" s="345"/>
      <c r="M40" s="345"/>
    </row>
    <row r="41" spans="1:13" ht="12.75">
      <c r="A41" s="477" t="s">
        <v>55</v>
      </c>
      <c r="B41" s="479"/>
      <c r="C41" s="479"/>
      <c r="D41" s="465"/>
      <c r="E41" s="464"/>
      <c r="F41" s="464"/>
      <c r="G41" s="479"/>
      <c r="H41" s="523"/>
      <c r="I41" s="347" t="s">
        <v>22</v>
      </c>
      <c r="J41" s="348">
        <v>0</v>
      </c>
      <c r="K41" s="348">
        <v>550000</v>
      </c>
      <c r="L41" s="348"/>
      <c r="M41" s="348"/>
    </row>
    <row r="42" spans="1:13" ht="12.75">
      <c r="A42" s="477">
        <v>10</v>
      </c>
      <c r="B42" s="479">
        <v>600</v>
      </c>
      <c r="C42" s="479">
        <v>60016</v>
      </c>
      <c r="D42" s="465">
        <v>6050</v>
      </c>
      <c r="E42" s="464" t="s">
        <v>56</v>
      </c>
      <c r="F42" s="464" t="s">
        <v>17</v>
      </c>
      <c r="G42" s="479" t="s">
        <v>57</v>
      </c>
      <c r="H42" s="523">
        <v>1120000</v>
      </c>
      <c r="I42" s="342" t="s">
        <v>19</v>
      </c>
      <c r="J42" s="343"/>
      <c r="K42" s="343"/>
      <c r="L42" s="343">
        <v>389000</v>
      </c>
      <c r="M42" s="343">
        <v>731000</v>
      </c>
    </row>
    <row r="43" spans="1:13" ht="12.75">
      <c r="A43" s="477" t="s">
        <v>58</v>
      </c>
      <c r="B43" s="479"/>
      <c r="C43" s="479"/>
      <c r="D43" s="465"/>
      <c r="E43" s="464"/>
      <c r="F43" s="464"/>
      <c r="G43" s="479"/>
      <c r="H43" s="523"/>
      <c r="I43" s="344" t="s">
        <v>20</v>
      </c>
      <c r="J43" s="345"/>
      <c r="K43" s="345"/>
      <c r="L43" s="345">
        <v>59000</v>
      </c>
      <c r="M43" s="345">
        <v>110000</v>
      </c>
    </row>
    <row r="44" spans="1:13" ht="22.5" customHeight="1">
      <c r="A44" s="477" t="s">
        <v>59</v>
      </c>
      <c r="B44" s="479"/>
      <c r="C44" s="479"/>
      <c r="D44" s="465"/>
      <c r="E44" s="464"/>
      <c r="F44" s="464"/>
      <c r="G44" s="479"/>
      <c r="H44" s="523"/>
      <c r="I44" s="346" t="s">
        <v>21</v>
      </c>
      <c r="J44" s="345"/>
      <c r="K44" s="345"/>
      <c r="L44" s="345">
        <v>0</v>
      </c>
      <c r="M44" s="345">
        <v>0</v>
      </c>
    </row>
    <row r="45" spans="1:13" ht="12.75">
      <c r="A45" s="477" t="s">
        <v>60</v>
      </c>
      <c r="B45" s="479"/>
      <c r="C45" s="479"/>
      <c r="D45" s="465"/>
      <c r="E45" s="464"/>
      <c r="F45" s="464"/>
      <c r="G45" s="479"/>
      <c r="H45" s="523"/>
      <c r="I45" s="347" t="s">
        <v>22</v>
      </c>
      <c r="J45" s="348"/>
      <c r="K45" s="348"/>
      <c r="L45" s="348">
        <v>330000</v>
      </c>
      <c r="M45" s="348">
        <v>621000</v>
      </c>
    </row>
    <row r="46" spans="1:17" ht="12.75">
      <c r="A46" s="531">
        <v>11</v>
      </c>
      <c r="B46" s="478">
        <v>600</v>
      </c>
      <c r="C46" s="478">
        <v>60016</v>
      </c>
      <c r="D46" s="463">
        <v>6050</v>
      </c>
      <c r="E46" s="525" t="s">
        <v>61</v>
      </c>
      <c r="F46" s="525" t="s">
        <v>17</v>
      </c>
      <c r="G46" s="478" t="s">
        <v>62</v>
      </c>
      <c r="H46" s="530">
        <v>283000</v>
      </c>
      <c r="I46" s="350" t="s">
        <v>19</v>
      </c>
      <c r="J46" s="351">
        <v>10000</v>
      </c>
      <c r="K46" s="351">
        <v>273000</v>
      </c>
      <c r="L46" s="351"/>
      <c r="M46" s="351"/>
      <c r="N46" s="331">
        <f aca="true" t="shared" si="2" ref="N46:Q49">J46+J50+J54+J58+J62+J66+J70+J74+J78</f>
        <v>119000</v>
      </c>
      <c r="O46" s="331">
        <f t="shared" si="2"/>
        <v>1404000</v>
      </c>
      <c r="P46" s="331">
        <f t="shared" si="2"/>
        <v>1384000</v>
      </c>
      <c r="Q46" s="331">
        <f t="shared" si="2"/>
        <v>450000</v>
      </c>
    </row>
    <row r="47" spans="1:17" ht="12.75">
      <c r="A47" s="477" t="s">
        <v>63</v>
      </c>
      <c r="B47" s="478"/>
      <c r="C47" s="478"/>
      <c r="D47" s="463"/>
      <c r="E47" s="525"/>
      <c r="F47" s="525"/>
      <c r="G47" s="478"/>
      <c r="H47" s="530"/>
      <c r="I47" s="344" t="s">
        <v>20</v>
      </c>
      <c r="J47" s="345">
        <v>10000</v>
      </c>
      <c r="K47" s="345">
        <v>41000</v>
      </c>
      <c r="L47" s="345"/>
      <c r="M47" s="345"/>
      <c r="N47" s="331">
        <f t="shared" si="2"/>
        <v>119000</v>
      </c>
      <c r="O47" s="331">
        <f t="shared" si="2"/>
        <v>1166000</v>
      </c>
      <c r="P47" s="331">
        <f t="shared" si="2"/>
        <v>958000</v>
      </c>
      <c r="Q47" s="331">
        <f t="shared" si="2"/>
        <v>450000</v>
      </c>
    </row>
    <row r="48" spans="1:17" ht="22.5" customHeight="1">
      <c r="A48" s="477" t="s">
        <v>64</v>
      </c>
      <c r="B48" s="478"/>
      <c r="C48" s="478"/>
      <c r="D48" s="463"/>
      <c r="E48" s="525"/>
      <c r="F48" s="525"/>
      <c r="G48" s="478"/>
      <c r="H48" s="530"/>
      <c r="I48" s="346" t="s">
        <v>21</v>
      </c>
      <c r="J48" s="345">
        <v>0</v>
      </c>
      <c r="K48" s="345">
        <v>0</v>
      </c>
      <c r="L48" s="345"/>
      <c r="M48" s="345"/>
      <c r="N48" s="331">
        <f t="shared" si="2"/>
        <v>0</v>
      </c>
      <c r="O48" s="331">
        <f t="shared" si="2"/>
        <v>0</v>
      </c>
      <c r="P48" s="331">
        <f t="shared" si="2"/>
        <v>0</v>
      </c>
      <c r="Q48" s="331">
        <f t="shared" si="2"/>
        <v>0</v>
      </c>
    </row>
    <row r="49" spans="1:17" ht="12.75">
      <c r="A49" s="477" t="s">
        <v>65</v>
      </c>
      <c r="B49" s="478"/>
      <c r="C49" s="478"/>
      <c r="D49" s="463"/>
      <c r="E49" s="525"/>
      <c r="F49" s="525"/>
      <c r="G49" s="478"/>
      <c r="H49" s="530"/>
      <c r="I49" s="347" t="s">
        <v>22</v>
      </c>
      <c r="J49" s="348">
        <v>0</v>
      </c>
      <c r="K49" s="348">
        <v>232000</v>
      </c>
      <c r="L49" s="348"/>
      <c r="M49" s="348"/>
      <c r="N49" s="331">
        <f t="shared" si="2"/>
        <v>0</v>
      </c>
      <c r="O49" s="331">
        <f t="shared" si="2"/>
        <v>238000</v>
      </c>
      <c r="P49" s="331">
        <f t="shared" si="2"/>
        <v>426000</v>
      </c>
      <c r="Q49" s="331">
        <f t="shared" si="2"/>
        <v>0</v>
      </c>
    </row>
    <row r="50" spans="1:13" ht="12.75">
      <c r="A50" s="477">
        <v>12</v>
      </c>
      <c r="B50" s="479">
        <v>600</v>
      </c>
      <c r="C50" s="479">
        <v>60016</v>
      </c>
      <c r="D50" s="465">
        <v>6050</v>
      </c>
      <c r="E50" s="464" t="s">
        <v>66</v>
      </c>
      <c r="F50" s="464" t="s">
        <v>17</v>
      </c>
      <c r="G50" s="479" t="s">
        <v>29</v>
      </c>
      <c r="H50" s="523">
        <v>287000</v>
      </c>
      <c r="I50" s="342" t="s">
        <v>19</v>
      </c>
      <c r="J50" s="343"/>
      <c r="K50" s="343"/>
      <c r="L50" s="343"/>
      <c r="M50" s="343">
        <v>287000</v>
      </c>
    </row>
    <row r="51" spans="1:13" ht="12.75">
      <c r="A51" s="477" t="s">
        <v>67</v>
      </c>
      <c r="B51" s="479"/>
      <c r="C51" s="479"/>
      <c r="D51" s="465"/>
      <c r="E51" s="464"/>
      <c r="F51" s="464"/>
      <c r="G51" s="479"/>
      <c r="H51" s="523"/>
      <c r="I51" s="344" t="s">
        <v>20</v>
      </c>
      <c r="J51" s="345"/>
      <c r="K51" s="345"/>
      <c r="L51" s="345"/>
      <c r="M51" s="345">
        <f>M50</f>
        <v>287000</v>
      </c>
    </row>
    <row r="52" spans="1:13" ht="22.5" customHeight="1">
      <c r="A52" s="477" t="s">
        <v>68</v>
      </c>
      <c r="B52" s="479"/>
      <c r="C52" s="479"/>
      <c r="D52" s="465"/>
      <c r="E52" s="464"/>
      <c r="F52" s="464"/>
      <c r="G52" s="479"/>
      <c r="H52" s="523"/>
      <c r="I52" s="346" t="s">
        <v>21</v>
      </c>
      <c r="J52" s="345"/>
      <c r="K52" s="345"/>
      <c r="L52" s="345"/>
      <c r="M52" s="345"/>
    </row>
    <row r="53" spans="1:13" ht="12.75">
      <c r="A53" s="477" t="s">
        <v>69</v>
      </c>
      <c r="B53" s="479"/>
      <c r="C53" s="479"/>
      <c r="D53" s="465"/>
      <c r="E53" s="464"/>
      <c r="F53" s="464"/>
      <c r="G53" s="479"/>
      <c r="H53" s="523"/>
      <c r="I53" s="347" t="s">
        <v>22</v>
      </c>
      <c r="J53" s="348"/>
      <c r="K53" s="348"/>
      <c r="L53" s="348"/>
      <c r="M53" s="348"/>
    </row>
    <row r="54" spans="1:13" ht="12.75">
      <c r="A54" s="477">
        <v>13</v>
      </c>
      <c r="B54" s="467">
        <v>600</v>
      </c>
      <c r="C54" s="467">
        <v>60016</v>
      </c>
      <c r="D54" s="514">
        <v>6050</v>
      </c>
      <c r="E54" s="524" t="s">
        <v>70</v>
      </c>
      <c r="F54" s="524" t="s">
        <v>17</v>
      </c>
      <c r="G54" s="467" t="s">
        <v>39</v>
      </c>
      <c r="H54" s="529">
        <v>550000</v>
      </c>
      <c r="I54" s="350" t="s">
        <v>19</v>
      </c>
      <c r="J54" s="351">
        <v>40000</v>
      </c>
      <c r="K54" s="351">
        <v>357000</v>
      </c>
      <c r="L54" s="351">
        <v>148000</v>
      </c>
      <c r="M54" s="351"/>
    </row>
    <row r="55" spans="1:13" ht="12.75">
      <c r="A55" s="477" t="s">
        <v>71</v>
      </c>
      <c r="B55" s="467"/>
      <c r="C55" s="467"/>
      <c r="D55" s="514"/>
      <c r="E55" s="524"/>
      <c r="F55" s="524"/>
      <c r="G55" s="467"/>
      <c r="H55" s="529"/>
      <c r="I55" s="344" t="s">
        <v>20</v>
      </c>
      <c r="J55" s="345">
        <f>J54</f>
        <v>40000</v>
      </c>
      <c r="K55" s="345">
        <f>K54</f>
        <v>357000</v>
      </c>
      <c r="L55" s="345">
        <f>L54</f>
        <v>148000</v>
      </c>
      <c r="M55" s="345"/>
    </row>
    <row r="56" spans="1:13" ht="22.5" customHeight="1">
      <c r="A56" s="477" t="s">
        <v>72</v>
      </c>
      <c r="B56" s="467"/>
      <c r="C56" s="467"/>
      <c r="D56" s="514"/>
      <c r="E56" s="524"/>
      <c r="F56" s="524"/>
      <c r="G56" s="467"/>
      <c r="H56" s="529"/>
      <c r="I56" s="346" t="s">
        <v>21</v>
      </c>
      <c r="J56" s="345"/>
      <c r="K56" s="345"/>
      <c r="L56" s="345"/>
      <c r="M56" s="345"/>
    </row>
    <row r="57" spans="1:13" ht="12.75">
      <c r="A57" s="477" t="s">
        <v>73</v>
      </c>
      <c r="B57" s="467"/>
      <c r="C57" s="467"/>
      <c r="D57" s="514"/>
      <c r="E57" s="524"/>
      <c r="F57" s="524"/>
      <c r="G57" s="467"/>
      <c r="H57" s="529"/>
      <c r="I57" s="352" t="s">
        <v>22</v>
      </c>
      <c r="J57" s="348"/>
      <c r="K57" s="348"/>
      <c r="L57" s="353"/>
      <c r="M57" s="353"/>
    </row>
    <row r="58" spans="1:13" ht="12.75">
      <c r="A58" s="477">
        <v>14</v>
      </c>
      <c r="B58" s="479">
        <v>600</v>
      </c>
      <c r="C58" s="479">
        <v>60016</v>
      </c>
      <c r="D58" s="465">
        <v>6050</v>
      </c>
      <c r="E58" s="464" t="s">
        <v>74</v>
      </c>
      <c r="F58" s="464" t="s">
        <v>17</v>
      </c>
      <c r="G58" s="479" t="s">
        <v>62</v>
      </c>
      <c r="H58" s="523">
        <v>184000</v>
      </c>
      <c r="I58" s="342" t="s">
        <v>19</v>
      </c>
      <c r="J58" s="343">
        <v>8000</v>
      </c>
      <c r="K58" s="343">
        <v>176000</v>
      </c>
      <c r="L58" s="343"/>
      <c r="M58" s="343"/>
    </row>
    <row r="59" spans="1:13" ht="12.75">
      <c r="A59" s="477" t="s">
        <v>75</v>
      </c>
      <c r="B59" s="479"/>
      <c r="C59" s="479"/>
      <c r="D59" s="465"/>
      <c r="E59" s="464"/>
      <c r="F59" s="464"/>
      <c r="G59" s="479"/>
      <c r="H59" s="523"/>
      <c r="I59" s="344" t="s">
        <v>20</v>
      </c>
      <c r="J59" s="345">
        <f>J58</f>
        <v>8000</v>
      </c>
      <c r="K59" s="345">
        <f>K58</f>
        <v>176000</v>
      </c>
      <c r="L59" s="345"/>
      <c r="M59" s="345"/>
    </row>
    <row r="60" spans="1:13" ht="22.5" customHeight="1">
      <c r="A60" s="477" t="s">
        <v>76</v>
      </c>
      <c r="B60" s="479"/>
      <c r="C60" s="479"/>
      <c r="D60" s="465"/>
      <c r="E60" s="464"/>
      <c r="F60" s="464"/>
      <c r="G60" s="479"/>
      <c r="H60" s="523"/>
      <c r="I60" s="346" t="s">
        <v>21</v>
      </c>
      <c r="J60" s="345"/>
      <c r="K60" s="345"/>
      <c r="L60" s="345"/>
      <c r="M60" s="345"/>
    </row>
    <row r="61" spans="1:13" ht="12.75">
      <c r="A61" s="477" t="s">
        <v>77</v>
      </c>
      <c r="B61" s="479"/>
      <c r="C61" s="479"/>
      <c r="D61" s="465"/>
      <c r="E61" s="464"/>
      <c r="F61" s="464"/>
      <c r="G61" s="479"/>
      <c r="H61" s="523"/>
      <c r="I61" s="347" t="s">
        <v>22</v>
      </c>
      <c r="J61" s="348"/>
      <c r="K61" s="348"/>
      <c r="L61" s="348"/>
      <c r="M61" s="348"/>
    </row>
    <row r="62" spans="1:13" ht="12.75">
      <c r="A62" s="477">
        <v>15</v>
      </c>
      <c r="B62" s="478">
        <v>600</v>
      </c>
      <c r="C62" s="478">
        <v>60016</v>
      </c>
      <c r="D62" s="463">
        <v>6050</v>
      </c>
      <c r="E62" s="525" t="s">
        <v>78</v>
      </c>
      <c r="F62" s="525" t="s">
        <v>17</v>
      </c>
      <c r="G62" s="478" t="s">
        <v>18</v>
      </c>
      <c r="H62" s="530">
        <v>694000</v>
      </c>
      <c r="I62" s="350" t="s">
        <v>19</v>
      </c>
      <c r="J62" s="351"/>
      <c r="K62" s="351">
        <v>154000</v>
      </c>
      <c r="L62" s="351">
        <v>156000</v>
      </c>
      <c r="M62" s="351">
        <v>163000</v>
      </c>
    </row>
    <row r="63" spans="1:13" ht="12.75">
      <c r="A63" s="477" t="s">
        <v>79</v>
      </c>
      <c r="B63" s="478"/>
      <c r="C63" s="478"/>
      <c r="D63" s="463"/>
      <c r="E63" s="525"/>
      <c r="F63" s="525"/>
      <c r="G63" s="478"/>
      <c r="H63" s="530"/>
      <c r="I63" s="344" t="s">
        <v>20</v>
      </c>
      <c r="J63" s="345"/>
      <c r="K63" s="345">
        <f>K62</f>
        <v>154000</v>
      </c>
      <c r="L63" s="345">
        <f>L62</f>
        <v>156000</v>
      </c>
      <c r="M63" s="345">
        <f>M62</f>
        <v>163000</v>
      </c>
    </row>
    <row r="64" spans="1:13" ht="22.5" customHeight="1">
      <c r="A64" s="477" t="s">
        <v>80</v>
      </c>
      <c r="B64" s="478"/>
      <c r="C64" s="478"/>
      <c r="D64" s="463"/>
      <c r="E64" s="525"/>
      <c r="F64" s="525"/>
      <c r="G64" s="478"/>
      <c r="H64" s="530"/>
      <c r="I64" s="346" t="s">
        <v>21</v>
      </c>
      <c r="J64" s="345"/>
      <c r="K64" s="345"/>
      <c r="L64" s="345"/>
      <c r="M64" s="345"/>
    </row>
    <row r="65" spans="1:13" ht="12.75">
      <c r="A65" s="477" t="s">
        <v>81</v>
      </c>
      <c r="B65" s="478"/>
      <c r="C65" s="478"/>
      <c r="D65" s="463"/>
      <c r="E65" s="525"/>
      <c r="F65" s="525"/>
      <c r="G65" s="478"/>
      <c r="H65" s="530"/>
      <c r="I65" s="347" t="s">
        <v>22</v>
      </c>
      <c r="J65" s="348"/>
      <c r="K65" s="348"/>
      <c r="L65" s="348"/>
      <c r="M65" s="348"/>
    </row>
    <row r="66" spans="1:13" ht="12.75">
      <c r="A66" s="477">
        <v>16</v>
      </c>
      <c r="B66" s="479">
        <v>600</v>
      </c>
      <c r="C66" s="479">
        <v>60016</v>
      </c>
      <c r="D66" s="465">
        <v>6050</v>
      </c>
      <c r="E66" s="464" t="s">
        <v>82</v>
      </c>
      <c r="F66" s="464" t="s">
        <v>17</v>
      </c>
      <c r="G66" s="479" t="s">
        <v>83</v>
      </c>
      <c r="H66" s="523">
        <v>606000</v>
      </c>
      <c r="I66" s="342" t="s">
        <v>19</v>
      </c>
      <c r="J66" s="343"/>
      <c r="K66" s="343">
        <v>28000</v>
      </c>
      <c r="L66" s="343">
        <v>578000</v>
      </c>
      <c r="M66" s="343"/>
    </row>
    <row r="67" spans="1:13" ht="12.75">
      <c r="A67" s="477" t="s">
        <v>84</v>
      </c>
      <c r="B67" s="479"/>
      <c r="C67" s="479"/>
      <c r="D67" s="465"/>
      <c r="E67" s="464"/>
      <c r="F67" s="464"/>
      <c r="G67" s="479"/>
      <c r="H67" s="523"/>
      <c r="I67" s="344" t="s">
        <v>20</v>
      </c>
      <c r="J67" s="345"/>
      <c r="K67" s="345">
        <f>K66</f>
        <v>28000</v>
      </c>
      <c r="L67" s="345">
        <f>L66</f>
        <v>578000</v>
      </c>
      <c r="M67" s="345"/>
    </row>
    <row r="68" spans="1:13" ht="22.5" customHeight="1">
      <c r="A68" s="477" t="s">
        <v>85</v>
      </c>
      <c r="B68" s="479"/>
      <c r="C68" s="479"/>
      <c r="D68" s="465"/>
      <c r="E68" s="464"/>
      <c r="F68" s="464"/>
      <c r="G68" s="479"/>
      <c r="H68" s="523"/>
      <c r="I68" s="346" t="s">
        <v>21</v>
      </c>
      <c r="J68" s="345"/>
      <c r="K68" s="345"/>
      <c r="L68" s="345"/>
      <c r="M68" s="345"/>
    </row>
    <row r="69" spans="1:13" ht="12.75">
      <c r="A69" s="477" t="s">
        <v>86</v>
      </c>
      <c r="B69" s="479"/>
      <c r="C69" s="479"/>
      <c r="D69" s="465"/>
      <c r="E69" s="464"/>
      <c r="F69" s="464"/>
      <c r="G69" s="479"/>
      <c r="H69" s="523"/>
      <c r="I69" s="347" t="s">
        <v>22</v>
      </c>
      <c r="J69" s="348"/>
      <c r="K69" s="348"/>
      <c r="L69" s="348"/>
      <c r="M69" s="348"/>
    </row>
    <row r="70" spans="1:13" ht="12.75">
      <c r="A70" s="477">
        <v>17</v>
      </c>
      <c r="B70" s="467">
        <v>600</v>
      </c>
      <c r="C70" s="467">
        <v>60016</v>
      </c>
      <c r="D70" s="514">
        <v>6050</v>
      </c>
      <c r="E70" s="524" t="s">
        <v>87</v>
      </c>
      <c r="F70" s="524" t="s">
        <v>17</v>
      </c>
      <c r="G70" s="467" t="s">
        <v>83</v>
      </c>
      <c r="H70" s="529">
        <v>510000</v>
      </c>
      <c r="I70" s="350" t="s">
        <v>19</v>
      </c>
      <c r="J70" s="351"/>
      <c r="K70" s="351">
        <v>8000</v>
      </c>
      <c r="L70" s="351">
        <v>502000</v>
      </c>
      <c r="M70" s="351"/>
    </row>
    <row r="71" spans="1:13" ht="12.75">
      <c r="A71" s="477" t="s">
        <v>88</v>
      </c>
      <c r="B71" s="467"/>
      <c r="C71" s="467"/>
      <c r="D71" s="514"/>
      <c r="E71" s="524"/>
      <c r="F71" s="524"/>
      <c r="G71" s="467"/>
      <c r="H71" s="529"/>
      <c r="I71" s="344" t="s">
        <v>20</v>
      </c>
      <c r="J71" s="345"/>
      <c r="K71" s="345">
        <v>2000</v>
      </c>
      <c r="L71" s="345">
        <v>76000</v>
      </c>
      <c r="M71" s="345"/>
    </row>
    <row r="72" spans="1:13" ht="22.5" customHeight="1">
      <c r="A72" s="477" t="s">
        <v>89</v>
      </c>
      <c r="B72" s="467"/>
      <c r="C72" s="467"/>
      <c r="D72" s="514"/>
      <c r="E72" s="524"/>
      <c r="F72" s="524"/>
      <c r="G72" s="467"/>
      <c r="H72" s="529"/>
      <c r="I72" s="346" t="s">
        <v>21</v>
      </c>
      <c r="J72" s="345"/>
      <c r="K72" s="345">
        <v>0</v>
      </c>
      <c r="L72" s="345">
        <v>0</v>
      </c>
      <c r="M72" s="345"/>
    </row>
    <row r="73" spans="1:13" ht="12.75">
      <c r="A73" s="477" t="s">
        <v>90</v>
      </c>
      <c r="B73" s="467"/>
      <c r="C73" s="467"/>
      <c r="D73" s="514"/>
      <c r="E73" s="524"/>
      <c r="F73" s="524"/>
      <c r="G73" s="467"/>
      <c r="H73" s="529"/>
      <c r="I73" s="352" t="s">
        <v>22</v>
      </c>
      <c r="J73" s="348"/>
      <c r="K73" s="348">
        <v>6000</v>
      </c>
      <c r="L73" s="348">
        <v>426000</v>
      </c>
      <c r="M73" s="353"/>
    </row>
    <row r="74" spans="1:13" ht="12.75">
      <c r="A74" s="477">
        <v>18</v>
      </c>
      <c r="B74" s="479">
        <v>600</v>
      </c>
      <c r="C74" s="479">
        <v>60016</v>
      </c>
      <c r="D74" s="465">
        <v>6050</v>
      </c>
      <c r="E74" s="464" t="s">
        <v>91</v>
      </c>
      <c r="F74" s="464" t="s">
        <v>17</v>
      </c>
      <c r="G74" s="479" t="s">
        <v>62</v>
      </c>
      <c r="H74" s="523">
        <v>431000</v>
      </c>
      <c r="I74" s="342" t="s">
        <v>19</v>
      </c>
      <c r="J74" s="343">
        <v>23000</v>
      </c>
      <c r="K74" s="343">
        <v>408000</v>
      </c>
      <c r="L74" s="343"/>
      <c r="M74" s="343"/>
    </row>
    <row r="75" spans="1:13" ht="12.75">
      <c r="A75" s="477" t="s">
        <v>92</v>
      </c>
      <c r="B75" s="479"/>
      <c r="C75" s="479"/>
      <c r="D75" s="465"/>
      <c r="E75" s="464"/>
      <c r="F75" s="464"/>
      <c r="G75" s="479"/>
      <c r="H75" s="523"/>
      <c r="I75" s="344" t="s">
        <v>20</v>
      </c>
      <c r="J75" s="345">
        <f>J74</f>
        <v>23000</v>
      </c>
      <c r="K75" s="345">
        <f>K74</f>
        <v>408000</v>
      </c>
      <c r="L75" s="345"/>
      <c r="M75" s="345"/>
    </row>
    <row r="76" spans="1:13" ht="22.5" customHeight="1">
      <c r="A76" s="477" t="s">
        <v>93</v>
      </c>
      <c r="B76" s="479"/>
      <c r="C76" s="479"/>
      <c r="D76" s="465"/>
      <c r="E76" s="464"/>
      <c r="F76" s="464"/>
      <c r="G76" s="479"/>
      <c r="H76" s="523"/>
      <c r="I76" s="346" t="s">
        <v>21</v>
      </c>
      <c r="J76" s="345"/>
      <c r="K76" s="345"/>
      <c r="L76" s="345"/>
      <c r="M76" s="345"/>
    </row>
    <row r="77" spans="1:13" ht="12.75">
      <c r="A77" s="477" t="s">
        <v>94</v>
      </c>
      <c r="B77" s="479"/>
      <c r="C77" s="479"/>
      <c r="D77" s="465"/>
      <c r="E77" s="464"/>
      <c r="F77" s="464"/>
      <c r="G77" s="479"/>
      <c r="H77" s="523"/>
      <c r="I77" s="347" t="s">
        <v>22</v>
      </c>
      <c r="J77" s="348"/>
      <c r="K77" s="348"/>
      <c r="L77" s="348"/>
      <c r="M77" s="348"/>
    </row>
    <row r="78" spans="1:13" ht="12.75">
      <c r="A78" s="477">
        <v>19</v>
      </c>
      <c r="B78" s="478">
        <v>600</v>
      </c>
      <c r="C78" s="478">
        <v>60016</v>
      </c>
      <c r="D78" s="463">
        <v>6050</v>
      </c>
      <c r="E78" s="525" t="s">
        <v>95</v>
      </c>
      <c r="F78" s="525" t="s">
        <v>17</v>
      </c>
      <c r="G78" s="478">
        <v>2008</v>
      </c>
      <c r="H78" s="530">
        <v>38000</v>
      </c>
      <c r="I78" s="350" t="s">
        <v>19</v>
      </c>
      <c r="J78" s="351">
        <v>38000</v>
      </c>
      <c r="K78" s="351"/>
      <c r="L78" s="351"/>
      <c r="M78" s="351"/>
    </row>
    <row r="79" spans="1:13" ht="12.75">
      <c r="A79" s="477" t="s">
        <v>96</v>
      </c>
      <c r="B79" s="478"/>
      <c r="C79" s="478"/>
      <c r="D79" s="463"/>
      <c r="E79" s="525"/>
      <c r="F79" s="525"/>
      <c r="G79" s="478"/>
      <c r="H79" s="530"/>
      <c r="I79" s="344" t="s">
        <v>20</v>
      </c>
      <c r="J79" s="345">
        <v>38000</v>
      </c>
      <c r="K79" s="345"/>
      <c r="L79" s="345"/>
      <c r="M79" s="345"/>
    </row>
    <row r="80" spans="1:13" ht="22.5" customHeight="1">
      <c r="A80" s="477" t="s">
        <v>97</v>
      </c>
      <c r="B80" s="478"/>
      <c r="C80" s="478"/>
      <c r="D80" s="463"/>
      <c r="E80" s="525"/>
      <c r="F80" s="525"/>
      <c r="G80" s="478"/>
      <c r="H80" s="530"/>
      <c r="I80" s="346" t="s">
        <v>21</v>
      </c>
      <c r="J80" s="345"/>
      <c r="K80" s="345"/>
      <c r="L80" s="345"/>
      <c r="M80" s="345"/>
    </row>
    <row r="81" spans="1:13" ht="12.75">
      <c r="A81" s="477" t="s">
        <v>98</v>
      </c>
      <c r="B81" s="478"/>
      <c r="C81" s="478"/>
      <c r="D81" s="463"/>
      <c r="E81" s="525"/>
      <c r="F81" s="525"/>
      <c r="G81" s="478"/>
      <c r="H81" s="530"/>
      <c r="I81" s="347" t="s">
        <v>22</v>
      </c>
      <c r="J81" s="348"/>
      <c r="K81" s="348"/>
      <c r="L81" s="348"/>
      <c r="M81" s="348"/>
    </row>
    <row r="82" spans="1:17" ht="12.75">
      <c r="A82" s="477">
        <v>20</v>
      </c>
      <c r="B82" s="467">
        <v>600</v>
      </c>
      <c r="C82" s="467">
        <v>60016</v>
      </c>
      <c r="D82" s="514">
        <v>6050</v>
      </c>
      <c r="E82" s="524" t="s">
        <v>99</v>
      </c>
      <c r="F82" s="524" t="s">
        <v>17</v>
      </c>
      <c r="G82" s="467" t="s">
        <v>100</v>
      </c>
      <c r="H82" s="529">
        <v>2044000</v>
      </c>
      <c r="I82" s="350" t="s">
        <v>19</v>
      </c>
      <c r="J82" s="351"/>
      <c r="K82" s="351">
        <v>123000</v>
      </c>
      <c r="L82" s="351">
        <v>34000</v>
      </c>
      <c r="M82" s="351">
        <v>1887000</v>
      </c>
      <c r="N82" s="331">
        <f aca="true" t="shared" si="3" ref="N82:Q85">J82+J86+J90+J94+J98+J102+J106+J110+J114</f>
        <v>358000</v>
      </c>
      <c r="O82" s="331">
        <f t="shared" si="3"/>
        <v>1503000</v>
      </c>
      <c r="P82" s="331">
        <f t="shared" si="3"/>
        <v>360000</v>
      </c>
      <c r="Q82" s="331">
        <f t="shared" si="3"/>
        <v>1908000</v>
      </c>
    </row>
    <row r="83" spans="1:17" ht="12.75">
      <c r="A83" s="477" t="s">
        <v>101</v>
      </c>
      <c r="B83" s="467"/>
      <c r="C83" s="467"/>
      <c r="D83" s="514"/>
      <c r="E83" s="524"/>
      <c r="F83" s="524"/>
      <c r="G83" s="467"/>
      <c r="H83" s="529"/>
      <c r="I83" s="344" t="s">
        <v>20</v>
      </c>
      <c r="J83" s="345"/>
      <c r="K83" s="345">
        <v>19000</v>
      </c>
      <c r="L83" s="345">
        <v>6000</v>
      </c>
      <c r="M83" s="345">
        <v>284000</v>
      </c>
      <c r="N83" s="331">
        <f t="shared" si="3"/>
        <v>358000</v>
      </c>
      <c r="O83" s="331">
        <f t="shared" si="3"/>
        <v>742000</v>
      </c>
      <c r="P83" s="331">
        <f t="shared" si="3"/>
        <v>332000</v>
      </c>
      <c r="Q83" s="331">
        <f t="shared" si="3"/>
        <v>305000</v>
      </c>
    </row>
    <row r="84" spans="1:17" ht="22.5" customHeight="1">
      <c r="A84" s="477" t="s">
        <v>102</v>
      </c>
      <c r="B84" s="467"/>
      <c r="C84" s="467"/>
      <c r="D84" s="514"/>
      <c r="E84" s="524"/>
      <c r="F84" s="524"/>
      <c r="G84" s="467"/>
      <c r="H84" s="529"/>
      <c r="I84" s="346" t="s">
        <v>21</v>
      </c>
      <c r="J84" s="345"/>
      <c r="K84" s="345">
        <v>0</v>
      </c>
      <c r="L84" s="345">
        <v>0</v>
      </c>
      <c r="M84" s="345">
        <v>0</v>
      </c>
      <c r="N84" s="331">
        <f t="shared" si="3"/>
        <v>0</v>
      </c>
      <c r="O84" s="331">
        <f t="shared" si="3"/>
        <v>0</v>
      </c>
      <c r="P84" s="331">
        <f t="shared" si="3"/>
        <v>0</v>
      </c>
      <c r="Q84" s="331">
        <f t="shared" si="3"/>
        <v>0</v>
      </c>
    </row>
    <row r="85" spans="1:17" ht="12.75">
      <c r="A85" s="477" t="s">
        <v>103</v>
      </c>
      <c r="B85" s="467"/>
      <c r="C85" s="467"/>
      <c r="D85" s="514"/>
      <c r="E85" s="524"/>
      <c r="F85" s="524"/>
      <c r="G85" s="467"/>
      <c r="H85" s="529"/>
      <c r="I85" s="352" t="s">
        <v>22</v>
      </c>
      <c r="J85" s="348"/>
      <c r="K85" s="348">
        <v>104000</v>
      </c>
      <c r="L85" s="348">
        <v>28000</v>
      </c>
      <c r="M85" s="348">
        <v>1603000</v>
      </c>
      <c r="N85" s="331">
        <f t="shared" si="3"/>
        <v>0</v>
      </c>
      <c r="O85" s="331">
        <f t="shared" si="3"/>
        <v>761000</v>
      </c>
      <c r="P85" s="331">
        <f t="shared" si="3"/>
        <v>28000</v>
      </c>
      <c r="Q85" s="331">
        <f t="shared" si="3"/>
        <v>1603000</v>
      </c>
    </row>
    <row r="86" spans="1:17" ht="12.75">
      <c r="A86" s="477">
        <v>21</v>
      </c>
      <c r="B86" s="479">
        <v>600</v>
      </c>
      <c r="C86" s="479">
        <v>60016</v>
      </c>
      <c r="D86" s="465">
        <v>6050</v>
      </c>
      <c r="E86" s="464" t="s">
        <v>104</v>
      </c>
      <c r="F86" s="464" t="s">
        <v>17</v>
      </c>
      <c r="G86" s="479">
        <v>2009</v>
      </c>
      <c r="H86" s="523">
        <v>84000</v>
      </c>
      <c r="I86" s="342" t="s">
        <v>19</v>
      </c>
      <c r="J86" s="343"/>
      <c r="K86" s="343">
        <v>84000</v>
      </c>
      <c r="L86" s="343"/>
      <c r="M86" s="343"/>
      <c r="Q86" s="331"/>
    </row>
    <row r="87" spans="1:13" ht="12.75">
      <c r="A87" s="477" t="s">
        <v>105</v>
      </c>
      <c r="B87" s="479"/>
      <c r="C87" s="479"/>
      <c r="D87" s="465"/>
      <c r="E87" s="464"/>
      <c r="F87" s="464"/>
      <c r="G87" s="479"/>
      <c r="H87" s="523"/>
      <c r="I87" s="344" t="s">
        <v>20</v>
      </c>
      <c r="J87" s="345"/>
      <c r="K87" s="345">
        <f>K86</f>
        <v>84000</v>
      </c>
      <c r="L87" s="345"/>
      <c r="M87" s="345"/>
    </row>
    <row r="88" spans="1:13" ht="22.5" customHeight="1">
      <c r="A88" s="477" t="s">
        <v>106</v>
      </c>
      <c r="B88" s="479"/>
      <c r="C88" s="479"/>
      <c r="D88" s="465"/>
      <c r="E88" s="464"/>
      <c r="F88" s="464"/>
      <c r="G88" s="479"/>
      <c r="H88" s="523"/>
      <c r="I88" s="346" t="s">
        <v>21</v>
      </c>
      <c r="J88" s="345"/>
      <c r="K88" s="345"/>
      <c r="L88" s="345"/>
      <c r="M88" s="345"/>
    </row>
    <row r="89" spans="1:13" ht="12.75">
      <c r="A89" s="477" t="s">
        <v>107</v>
      </c>
      <c r="B89" s="479"/>
      <c r="C89" s="479"/>
      <c r="D89" s="465"/>
      <c r="E89" s="464"/>
      <c r="F89" s="464"/>
      <c r="G89" s="479"/>
      <c r="H89" s="523"/>
      <c r="I89" s="347" t="s">
        <v>22</v>
      </c>
      <c r="J89" s="348"/>
      <c r="K89" s="348"/>
      <c r="L89" s="348"/>
      <c r="M89" s="348"/>
    </row>
    <row r="90" spans="1:13" ht="12.75">
      <c r="A90" s="477">
        <v>22</v>
      </c>
      <c r="B90" s="478">
        <v>600</v>
      </c>
      <c r="C90" s="478">
        <v>60016</v>
      </c>
      <c r="D90" s="463">
        <v>6050</v>
      </c>
      <c r="E90" s="525" t="s">
        <v>108</v>
      </c>
      <c r="F90" s="525" t="s">
        <v>17</v>
      </c>
      <c r="G90" s="478" t="s">
        <v>34</v>
      </c>
      <c r="H90" s="530">
        <v>325000</v>
      </c>
      <c r="I90" s="350" t="s">
        <v>19</v>
      </c>
      <c r="J90" s="351">
        <v>319000</v>
      </c>
      <c r="K90" s="351"/>
      <c r="L90" s="351"/>
      <c r="M90" s="351"/>
    </row>
    <row r="91" spans="1:13" ht="12.75">
      <c r="A91" s="477" t="s">
        <v>109</v>
      </c>
      <c r="B91" s="478"/>
      <c r="C91" s="478"/>
      <c r="D91" s="463"/>
      <c r="E91" s="525"/>
      <c r="F91" s="525"/>
      <c r="G91" s="478"/>
      <c r="H91" s="530"/>
      <c r="I91" s="344" t="s">
        <v>20</v>
      </c>
      <c r="J91" s="345">
        <v>319000</v>
      </c>
      <c r="K91" s="345"/>
      <c r="L91" s="345"/>
      <c r="M91" s="345"/>
    </row>
    <row r="92" spans="1:13" ht="22.5" customHeight="1">
      <c r="A92" s="477" t="s">
        <v>110</v>
      </c>
      <c r="B92" s="478"/>
      <c r="C92" s="478"/>
      <c r="D92" s="463"/>
      <c r="E92" s="525"/>
      <c r="F92" s="525"/>
      <c r="G92" s="478"/>
      <c r="H92" s="530"/>
      <c r="I92" s="346" t="s">
        <v>21</v>
      </c>
      <c r="J92" s="345"/>
      <c r="K92" s="345"/>
      <c r="L92" s="345"/>
      <c r="M92" s="345"/>
    </row>
    <row r="93" spans="1:13" ht="12.75">
      <c r="A93" s="477" t="s">
        <v>111</v>
      </c>
      <c r="B93" s="478"/>
      <c r="C93" s="478"/>
      <c r="D93" s="463"/>
      <c r="E93" s="525"/>
      <c r="F93" s="525"/>
      <c r="G93" s="478"/>
      <c r="H93" s="530"/>
      <c r="I93" s="347" t="s">
        <v>22</v>
      </c>
      <c r="J93" s="348"/>
      <c r="K93" s="348"/>
      <c r="L93" s="348"/>
      <c r="M93" s="348"/>
    </row>
    <row r="94" spans="1:13" ht="12.75">
      <c r="A94" s="477">
        <v>23</v>
      </c>
      <c r="B94" s="479">
        <v>600</v>
      </c>
      <c r="C94" s="479">
        <v>60016</v>
      </c>
      <c r="D94" s="465">
        <v>6050</v>
      </c>
      <c r="E94" s="464" t="s">
        <v>112</v>
      </c>
      <c r="F94" s="464" t="s">
        <v>17</v>
      </c>
      <c r="G94" s="479">
        <v>2009</v>
      </c>
      <c r="H94" s="523">
        <v>80000</v>
      </c>
      <c r="I94" s="342" t="s">
        <v>19</v>
      </c>
      <c r="J94" s="343"/>
      <c r="K94" s="343">
        <v>80000</v>
      </c>
      <c r="L94" s="343"/>
      <c r="M94" s="343"/>
    </row>
    <row r="95" spans="1:13" ht="12.75">
      <c r="A95" s="477" t="s">
        <v>113</v>
      </c>
      <c r="B95" s="479"/>
      <c r="C95" s="479"/>
      <c r="D95" s="465"/>
      <c r="E95" s="464"/>
      <c r="F95" s="464"/>
      <c r="G95" s="479"/>
      <c r="H95" s="523"/>
      <c r="I95" s="344" t="s">
        <v>20</v>
      </c>
      <c r="J95" s="345"/>
      <c r="K95" s="345">
        <f>K94*0.15</f>
        <v>12000</v>
      </c>
      <c r="L95" s="345"/>
      <c r="M95" s="345"/>
    </row>
    <row r="96" spans="1:13" ht="22.5" customHeight="1">
      <c r="A96" s="477" t="s">
        <v>114</v>
      </c>
      <c r="B96" s="479"/>
      <c r="C96" s="479"/>
      <c r="D96" s="465"/>
      <c r="E96" s="464"/>
      <c r="F96" s="464"/>
      <c r="G96" s="479"/>
      <c r="H96" s="523"/>
      <c r="I96" s="346" t="s">
        <v>21</v>
      </c>
      <c r="J96" s="345"/>
      <c r="K96" s="345">
        <v>0</v>
      </c>
      <c r="L96" s="345"/>
      <c r="M96" s="345"/>
    </row>
    <row r="97" spans="1:13" ht="12.75">
      <c r="A97" s="477" t="s">
        <v>115</v>
      </c>
      <c r="B97" s="479"/>
      <c r="C97" s="479"/>
      <c r="D97" s="465"/>
      <c r="E97" s="464"/>
      <c r="F97" s="464"/>
      <c r="G97" s="479"/>
      <c r="H97" s="523"/>
      <c r="I97" s="347" t="s">
        <v>22</v>
      </c>
      <c r="J97" s="348"/>
      <c r="K97" s="348">
        <f>K94*0.85</f>
        <v>68000</v>
      </c>
      <c r="L97" s="348"/>
      <c r="M97" s="348"/>
    </row>
    <row r="98" spans="1:13" ht="12.75">
      <c r="A98" s="477">
        <v>24</v>
      </c>
      <c r="B98" s="467">
        <v>600</v>
      </c>
      <c r="C98" s="467">
        <v>60016</v>
      </c>
      <c r="D98" s="514">
        <v>6050</v>
      </c>
      <c r="E98" s="524" t="s">
        <v>116</v>
      </c>
      <c r="F98" s="524" t="s">
        <v>17</v>
      </c>
      <c r="G98" s="467" t="s">
        <v>62</v>
      </c>
      <c r="H98" s="529">
        <v>308000</v>
      </c>
      <c r="I98" s="350" t="s">
        <v>19</v>
      </c>
      <c r="J98" s="351">
        <v>14000</v>
      </c>
      <c r="K98" s="351">
        <v>294000</v>
      </c>
      <c r="L98" s="351"/>
      <c r="M98" s="351"/>
    </row>
    <row r="99" spans="1:13" ht="12.75">
      <c r="A99" s="477" t="s">
        <v>117</v>
      </c>
      <c r="B99" s="467"/>
      <c r="C99" s="467"/>
      <c r="D99" s="514"/>
      <c r="E99" s="524"/>
      <c r="F99" s="524"/>
      <c r="G99" s="467"/>
      <c r="H99" s="529"/>
      <c r="I99" s="344" t="s">
        <v>20</v>
      </c>
      <c r="J99" s="345">
        <f>J98</f>
        <v>14000</v>
      </c>
      <c r="K99" s="345">
        <f>K98</f>
        <v>294000</v>
      </c>
      <c r="L99" s="345"/>
      <c r="M99" s="345"/>
    </row>
    <row r="100" spans="1:13" ht="22.5" customHeight="1">
      <c r="A100" s="477" t="s">
        <v>118</v>
      </c>
      <c r="B100" s="467"/>
      <c r="C100" s="467"/>
      <c r="D100" s="514"/>
      <c r="E100" s="524"/>
      <c r="F100" s="524"/>
      <c r="G100" s="467"/>
      <c r="H100" s="529"/>
      <c r="I100" s="346" t="s">
        <v>21</v>
      </c>
      <c r="J100" s="345"/>
      <c r="K100" s="345"/>
      <c r="L100" s="345"/>
      <c r="M100" s="345"/>
    </row>
    <row r="101" spans="1:13" ht="12.75">
      <c r="A101" s="477" t="s">
        <v>119</v>
      </c>
      <c r="B101" s="467"/>
      <c r="C101" s="467"/>
      <c r="D101" s="514"/>
      <c r="E101" s="524"/>
      <c r="F101" s="524"/>
      <c r="G101" s="467"/>
      <c r="H101" s="529"/>
      <c r="I101" s="352" t="s">
        <v>22</v>
      </c>
      <c r="J101" s="353"/>
      <c r="K101" s="353"/>
      <c r="L101" s="353"/>
      <c r="M101" s="353"/>
    </row>
    <row r="102" spans="1:13" ht="12.75">
      <c r="A102" s="477">
        <v>25</v>
      </c>
      <c r="B102" s="479">
        <v>600</v>
      </c>
      <c r="C102" s="479">
        <v>60016</v>
      </c>
      <c r="D102" s="465">
        <v>6050</v>
      </c>
      <c r="E102" s="464" t="s">
        <v>120</v>
      </c>
      <c r="F102" s="464" t="s">
        <v>17</v>
      </c>
      <c r="G102" s="479" t="s">
        <v>24</v>
      </c>
      <c r="H102" s="523">
        <v>792000</v>
      </c>
      <c r="I102" s="342" t="s">
        <v>19</v>
      </c>
      <c r="J102" s="343">
        <v>25000</v>
      </c>
      <c r="K102" s="343">
        <v>694000</v>
      </c>
      <c r="L102" s="343"/>
      <c r="M102" s="343"/>
    </row>
    <row r="103" spans="1:13" ht="12.75">
      <c r="A103" s="477" t="s">
        <v>121</v>
      </c>
      <c r="B103" s="479"/>
      <c r="C103" s="479"/>
      <c r="D103" s="465"/>
      <c r="E103" s="464"/>
      <c r="F103" s="464"/>
      <c r="G103" s="479"/>
      <c r="H103" s="523"/>
      <c r="I103" s="344" t="s">
        <v>20</v>
      </c>
      <c r="J103" s="345">
        <v>25000</v>
      </c>
      <c r="K103" s="345">
        <v>105000</v>
      </c>
      <c r="L103" s="345"/>
      <c r="M103" s="345"/>
    </row>
    <row r="104" spans="1:13" ht="22.5" customHeight="1">
      <c r="A104" s="477" t="s">
        <v>122</v>
      </c>
      <c r="B104" s="479"/>
      <c r="C104" s="479"/>
      <c r="D104" s="465"/>
      <c r="E104" s="464"/>
      <c r="F104" s="464"/>
      <c r="G104" s="479"/>
      <c r="H104" s="523"/>
      <c r="I104" s="346" t="s">
        <v>21</v>
      </c>
      <c r="J104" s="345">
        <v>0</v>
      </c>
      <c r="K104" s="345">
        <v>0</v>
      </c>
      <c r="L104" s="345"/>
      <c r="M104" s="345"/>
    </row>
    <row r="105" spans="1:13" ht="12.75">
      <c r="A105" s="477" t="s">
        <v>123</v>
      </c>
      <c r="B105" s="479"/>
      <c r="C105" s="479"/>
      <c r="D105" s="465"/>
      <c r="E105" s="464"/>
      <c r="F105" s="464"/>
      <c r="G105" s="479"/>
      <c r="H105" s="523"/>
      <c r="I105" s="347" t="s">
        <v>22</v>
      </c>
      <c r="J105" s="348">
        <v>0</v>
      </c>
      <c r="K105" s="348">
        <v>589000</v>
      </c>
      <c r="L105" s="348"/>
      <c r="M105" s="348"/>
    </row>
    <row r="106" spans="1:13" ht="12.75">
      <c r="A106" s="477">
        <v>26</v>
      </c>
      <c r="B106" s="478">
        <v>600</v>
      </c>
      <c r="C106" s="478">
        <v>60016</v>
      </c>
      <c r="D106" s="463">
        <v>6050</v>
      </c>
      <c r="E106" s="525" t="s">
        <v>124</v>
      </c>
      <c r="F106" s="525" t="s">
        <v>17</v>
      </c>
      <c r="G106" s="478" t="s">
        <v>83</v>
      </c>
      <c r="H106" s="530">
        <v>173000</v>
      </c>
      <c r="I106" s="350" t="s">
        <v>19</v>
      </c>
      <c r="J106" s="351"/>
      <c r="K106" s="351">
        <v>96000</v>
      </c>
      <c r="L106" s="351">
        <v>77000</v>
      </c>
      <c r="M106" s="351"/>
    </row>
    <row r="107" spans="1:13" ht="12.75">
      <c r="A107" s="477" t="s">
        <v>125</v>
      </c>
      <c r="B107" s="478"/>
      <c r="C107" s="478"/>
      <c r="D107" s="463"/>
      <c r="E107" s="525"/>
      <c r="F107" s="525"/>
      <c r="G107" s="478"/>
      <c r="H107" s="530"/>
      <c r="I107" s="344" t="s">
        <v>20</v>
      </c>
      <c r="J107" s="345"/>
      <c r="K107" s="345">
        <f>K106</f>
        <v>96000</v>
      </c>
      <c r="L107" s="345">
        <f>L106</f>
        <v>77000</v>
      </c>
      <c r="M107" s="345"/>
    </row>
    <row r="108" spans="1:13" ht="22.5" customHeight="1">
      <c r="A108" s="477" t="s">
        <v>126</v>
      </c>
      <c r="B108" s="478"/>
      <c r="C108" s="478"/>
      <c r="D108" s="463"/>
      <c r="E108" s="525"/>
      <c r="F108" s="525"/>
      <c r="G108" s="478"/>
      <c r="H108" s="530"/>
      <c r="I108" s="346" t="s">
        <v>21</v>
      </c>
      <c r="J108" s="345"/>
      <c r="K108" s="345"/>
      <c r="L108" s="345"/>
      <c r="M108" s="345"/>
    </row>
    <row r="109" spans="1:13" ht="12.75">
      <c r="A109" s="477" t="s">
        <v>127</v>
      </c>
      <c r="B109" s="478"/>
      <c r="C109" s="478"/>
      <c r="D109" s="463"/>
      <c r="E109" s="525"/>
      <c r="F109" s="525"/>
      <c r="G109" s="478"/>
      <c r="H109" s="530"/>
      <c r="I109" s="347" t="s">
        <v>22</v>
      </c>
      <c r="J109" s="348"/>
      <c r="K109" s="348"/>
      <c r="L109" s="348"/>
      <c r="M109" s="348"/>
    </row>
    <row r="110" spans="1:13" ht="12.75">
      <c r="A110" s="477">
        <v>27</v>
      </c>
      <c r="B110" s="479">
        <v>600</v>
      </c>
      <c r="C110" s="479">
        <v>60016</v>
      </c>
      <c r="D110" s="465">
        <v>6050</v>
      </c>
      <c r="E110" s="464" t="s">
        <v>128</v>
      </c>
      <c r="F110" s="464" t="s">
        <v>17</v>
      </c>
      <c r="G110" s="479">
        <v>2011</v>
      </c>
      <c r="H110" s="523">
        <v>21000</v>
      </c>
      <c r="I110" s="342" t="s">
        <v>19</v>
      </c>
      <c r="J110" s="343"/>
      <c r="K110" s="343"/>
      <c r="L110" s="343"/>
      <c r="M110" s="343">
        <v>21000</v>
      </c>
    </row>
    <row r="111" spans="1:13" ht="12.75">
      <c r="A111" s="477" t="s">
        <v>129</v>
      </c>
      <c r="B111" s="479"/>
      <c r="C111" s="479"/>
      <c r="D111" s="465"/>
      <c r="E111" s="464"/>
      <c r="F111" s="464"/>
      <c r="G111" s="479"/>
      <c r="H111" s="523"/>
      <c r="I111" s="344" t="s">
        <v>20</v>
      </c>
      <c r="J111" s="345"/>
      <c r="K111" s="345"/>
      <c r="L111" s="345"/>
      <c r="M111" s="345">
        <f>M110</f>
        <v>21000</v>
      </c>
    </row>
    <row r="112" spans="1:13" ht="22.5" customHeight="1">
      <c r="A112" s="477" t="s">
        <v>130</v>
      </c>
      <c r="B112" s="479"/>
      <c r="C112" s="479"/>
      <c r="D112" s="465"/>
      <c r="E112" s="464"/>
      <c r="F112" s="464"/>
      <c r="G112" s="479"/>
      <c r="H112" s="523"/>
      <c r="I112" s="346" t="s">
        <v>21</v>
      </c>
      <c r="J112" s="345"/>
      <c r="K112" s="345"/>
      <c r="L112" s="345"/>
      <c r="M112" s="345"/>
    </row>
    <row r="113" spans="1:13" ht="12.75">
      <c r="A113" s="477" t="s">
        <v>131</v>
      </c>
      <c r="B113" s="479"/>
      <c r="C113" s="479"/>
      <c r="D113" s="465"/>
      <c r="E113" s="464"/>
      <c r="F113" s="464"/>
      <c r="G113" s="479"/>
      <c r="H113" s="523"/>
      <c r="I113" s="347" t="s">
        <v>22</v>
      </c>
      <c r="J113" s="348"/>
      <c r="K113" s="348"/>
      <c r="L113" s="348"/>
      <c r="M113" s="348"/>
    </row>
    <row r="114" spans="1:13" ht="12.75">
      <c r="A114" s="477">
        <v>28</v>
      </c>
      <c r="B114" s="467">
        <v>600</v>
      </c>
      <c r="C114" s="467">
        <v>60016</v>
      </c>
      <c r="D114" s="514">
        <v>6050</v>
      </c>
      <c r="E114" s="524" t="s">
        <v>132</v>
      </c>
      <c r="F114" s="524" t="s">
        <v>17</v>
      </c>
      <c r="G114" s="467" t="s">
        <v>83</v>
      </c>
      <c r="H114" s="529">
        <v>381000</v>
      </c>
      <c r="I114" s="350" t="s">
        <v>19</v>
      </c>
      <c r="J114" s="351"/>
      <c r="K114" s="351">
        <v>132000</v>
      </c>
      <c r="L114" s="351">
        <v>249000</v>
      </c>
      <c r="M114" s="351"/>
    </row>
    <row r="115" spans="1:13" ht="12.75">
      <c r="A115" s="477" t="s">
        <v>133</v>
      </c>
      <c r="B115" s="467"/>
      <c r="C115" s="467"/>
      <c r="D115" s="514"/>
      <c r="E115" s="524"/>
      <c r="F115" s="524"/>
      <c r="G115" s="467"/>
      <c r="H115" s="529"/>
      <c r="I115" s="344" t="s">
        <v>20</v>
      </c>
      <c r="J115" s="345"/>
      <c r="K115" s="345">
        <f>K114</f>
        <v>132000</v>
      </c>
      <c r="L115" s="345">
        <f>L114</f>
        <v>249000</v>
      </c>
      <c r="M115" s="345"/>
    </row>
    <row r="116" spans="1:13" ht="22.5" customHeight="1">
      <c r="A116" s="477" t="s">
        <v>134</v>
      </c>
      <c r="B116" s="467"/>
      <c r="C116" s="467"/>
      <c r="D116" s="514"/>
      <c r="E116" s="524"/>
      <c r="F116" s="524"/>
      <c r="G116" s="467"/>
      <c r="H116" s="529"/>
      <c r="I116" s="346" t="s">
        <v>21</v>
      </c>
      <c r="J116" s="345"/>
      <c r="K116" s="345"/>
      <c r="L116" s="345"/>
      <c r="M116" s="345"/>
    </row>
    <row r="117" spans="1:13" ht="12.75">
      <c r="A117" s="477" t="s">
        <v>135</v>
      </c>
      <c r="B117" s="467"/>
      <c r="C117" s="467"/>
      <c r="D117" s="514"/>
      <c r="E117" s="524"/>
      <c r="F117" s="524"/>
      <c r="G117" s="467"/>
      <c r="H117" s="529"/>
      <c r="I117" s="352" t="s">
        <v>22</v>
      </c>
      <c r="J117" s="353"/>
      <c r="K117" s="353"/>
      <c r="L117" s="353"/>
      <c r="M117" s="353"/>
    </row>
    <row r="118" spans="1:17" ht="12.75">
      <c r="A118" s="477">
        <v>29</v>
      </c>
      <c r="B118" s="479">
        <v>600</v>
      </c>
      <c r="C118" s="479">
        <v>60016</v>
      </c>
      <c r="D118" s="465">
        <v>6050</v>
      </c>
      <c r="E118" s="464" t="s">
        <v>136</v>
      </c>
      <c r="F118" s="464" t="s">
        <v>17</v>
      </c>
      <c r="G118" s="479">
        <v>2012</v>
      </c>
      <c r="H118" s="523">
        <v>53000</v>
      </c>
      <c r="I118" s="342" t="s">
        <v>19</v>
      </c>
      <c r="J118" s="343"/>
      <c r="K118" s="343"/>
      <c r="L118" s="343"/>
      <c r="M118" s="343">
        <v>53000</v>
      </c>
      <c r="N118" s="331">
        <f aca="true" t="shared" si="4" ref="N118:Q121">J118+J122+J126+J130+J134+J138+J142+J146+J150</f>
        <v>463000</v>
      </c>
      <c r="O118" s="331">
        <f t="shared" si="4"/>
        <v>660000</v>
      </c>
      <c r="P118" s="331">
        <f t="shared" si="4"/>
        <v>814000</v>
      </c>
      <c r="Q118" s="331">
        <f t="shared" si="4"/>
        <v>608000</v>
      </c>
    </row>
    <row r="119" spans="1:17" ht="12.75">
      <c r="A119" s="477" t="s">
        <v>137</v>
      </c>
      <c r="B119" s="479"/>
      <c r="C119" s="479"/>
      <c r="D119" s="465"/>
      <c r="E119" s="464"/>
      <c r="F119" s="464"/>
      <c r="G119" s="479"/>
      <c r="H119" s="523"/>
      <c r="I119" s="344" t="s">
        <v>20</v>
      </c>
      <c r="J119" s="345"/>
      <c r="K119" s="345"/>
      <c r="L119" s="345"/>
      <c r="M119" s="345">
        <v>8000</v>
      </c>
      <c r="N119" s="331">
        <f t="shared" si="4"/>
        <v>463000</v>
      </c>
      <c r="O119" s="331">
        <f t="shared" si="4"/>
        <v>607000</v>
      </c>
      <c r="P119" s="331">
        <f t="shared" si="4"/>
        <v>814000</v>
      </c>
      <c r="Q119" s="331">
        <f t="shared" si="4"/>
        <v>354000</v>
      </c>
    </row>
    <row r="120" spans="1:17" ht="22.5" customHeight="1">
      <c r="A120" s="477" t="s">
        <v>138</v>
      </c>
      <c r="B120" s="479"/>
      <c r="C120" s="479"/>
      <c r="D120" s="465"/>
      <c r="E120" s="464"/>
      <c r="F120" s="464"/>
      <c r="G120" s="479"/>
      <c r="H120" s="523"/>
      <c r="I120" s="346" t="s">
        <v>21</v>
      </c>
      <c r="J120" s="345"/>
      <c r="K120" s="345"/>
      <c r="L120" s="345"/>
      <c r="M120" s="345">
        <v>0</v>
      </c>
      <c r="N120" s="331">
        <f t="shared" si="4"/>
        <v>0</v>
      </c>
      <c r="O120" s="331">
        <f t="shared" si="4"/>
        <v>0</v>
      </c>
      <c r="P120" s="331">
        <f t="shared" si="4"/>
        <v>0</v>
      </c>
      <c r="Q120" s="331">
        <f t="shared" si="4"/>
        <v>0</v>
      </c>
    </row>
    <row r="121" spans="1:17" ht="12.75">
      <c r="A121" s="477" t="s">
        <v>139</v>
      </c>
      <c r="B121" s="479"/>
      <c r="C121" s="479"/>
      <c r="D121" s="465"/>
      <c r="E121" s="464"/>
      <c r="F121" s="464"/>
      <c r="G121" s="479"/>
      <c r="H121" s="523"/>
      <c r="I121" s="347" t="s">
        <v>22</v>
      </c>
      <c r="J121" s="348"/>
      <c r="K121" s="348"/>
      <c r="L121" s="348"/>
      <c r="M121" s="348">
        <v>45000</v>
      </c>
      <c r="N121" s="331">
        <f t="shared" si="4"/>
        <v>0</v>
      </c>
      <c r="O121" s="331">
        <f t="shared" si="4"/>
        <v>53000</v>
      </c>
      <c r="P121" s="331">
        <f t="shared" si="4"/>
        <v>0</v>
      </c>
      <c r="Q121" s="331">
        <f t="shared" si="4"/>
        <v>254000</v>
      </c>
    </row>
    <row r="122" spans="1:17" ht="12.75">
      <c r="A122" s="477">
        <v>30</v>
      </c>
      <c r="B122" s="478">
        <v>600</v>
      </c>
      <c r="C122" s="478">
        <v>60016</v>
      </c>
      <c r="D122" s="463">
        <v>6050</v>
      </c>
      <c r="E122" s="525" t="s">
        <v>140</v>
      </c>
      <c r="F122" s="525" t="s">
        <v>17</v>
      </c>
      <c r="G122" s="478" t="s">
        <v>141</v>
      </c>
      <c r="H122" s="530">
        <v>167000</v>
      </c>
      <c r="I122" s="350" t="s">
        <v>19</v>
      </c>
      <c r="J122" s="351"/>
      <c r="K122" s="351"/>
      <c r="L122" s="351"/>
      <c r="M122" s="351">
        <v>167000</v>
      </c>
      <c r="Q122" s="331"/>
    </row>
    <row r="123" spans="1:13" ht="12.75">
      <c r="A123" s="477" t="s">
        <v>142</v>
      </c>
      <c r="B123" s="478"/>
      <c r="C123" s="478"/>
      <c r="D123" s="463"/>
      <c r="E123" s="525"/>
      <c r="F123" s="525"/>
      <c r="G123" s="478"/>
      <c r="H123" s="530"/>
      <c r="I123" s="344" t="s">
        <v>20</v>
      </c>
      <c r="J123" s="345"/>
      <c r="K123" s="345"/>
      <c r="L123" s="345"/>
      <c r="M123" s="345">
        <f>M122</f>
        <v>167000</v>
      </c>
    </row>
    <row r="124" spans="1:13" ht="22.5" customHeight="1">
      <c r="A124" s="477" t="s">
        <v>143</v>
      </c>
      <c r="B124" s="478"/>
      <c r="C124" s="478"/>
      <c r="D124" s="463"/>
      <c r="E124" s="525"/>
      <c r="F124" s="525"/>
      <c r="G124" s="478"/>
      <c r="H124" s="530"/>
      <c r="I124" s="346" t="s">
        <v>21</v>
      </c>
      <c r="J124" s="345"/>
      <c r="K124" s="345"/>
      <c r="L124" s="345"/>
      <c r="M124" s="345"/>
    </row>
    <row r="125" spans="1:13" ht="12.75">
      <c r="A125" s="477" t="s">
        <v>144</v>
      </c>
      <c r="B125" s="478"/>
      <c r="C125" s="478"/>
      <c r="D125" s="463"/>
      <c r="E125" s="525"/>
      <c r="F125" s="525"/>
      <c r="G125" s="478"/>
      <c r="H125" s="530"/>
      <c r="I125" s="347" t="s">
        <v>22</v>
      </c>
      <c r="J125" s="348"/>
      <c r="K125" s="348"/>
      <c r="L125" s="348"/>
      <c r="M125" s="348"/>
    </row>
    <row r="126" spans="1:13" ht="12.75">
      <c r="A126" s="477">
        <v>31</v>
      </c>
      <c r="B126" s="479">
        <v>600</v>
      </c>
      <c r="C126" s="479">
        <v>60016</v>
      </c>
      <c r="D126" s="465">
        <v>6050</v>
      </c>
      <c r="E126" s="464" t="s">
        <v>145</v>
      </c>
      <c r="F126" s="464" t="s">
        <v>17</v>
      </c>
      <c r="G126" s="479">
        <v>2008</v>
      </c>
      <c r="H126" s="523">
        <v>149000</v>
      </c>
      <c r="I126" s="342" t="s">
        <v>19</v>
      </c>
      <c r="J126" s="343">
        <v>149000</v>
      </c>
      <c r="K126" s="343"/>
      <c r="L126" s="343"/>
      <c r="M126" s="343"/>
    </row>
    <row r="127" spans="1:13" ht="12.75">
      <c r="A127" s="477" t="s">
        <v>146</v>
      </c>
      <c r="B127" s="479"/>
      <c r="C127" s="479"/>
      <c r="D127" s="465"/>
      <c r="E127" s="464"/>
      <c r="F127" s="464"/>
      <c r="G127" s="479"/>
      <c r="H127" s="523"/>
      <c r="I127" s="344" t="s">
        <v>20</v>
      </c>
      <c r="J127" s="345">
        <v>149000</v>
      </c>
      <c r="K127" s="345"/>
      <c r="L127" s="345"/>
      <c r="M127" s="345"/>
    </row>
    <row r="128" spans="1:13" ht="22.5" customHeight="1">
      <c r="A128" s="477" t="s">
        <v>147</v>
      </c>
      <c r="B128" s="479"/>
      <c r="C128" s="479"/>
      <c r="D128" s="465"/>
      <c r="E128" s="464"/>
      <c r="F128" s="464"/>
      <c r="G128" s="479"/>
      <c r="H128" s="523"/>
      <c r="I128" s="346" t="s">
        <v>21</v>
      </c>
      <c r="J128" s="345"/>
      <c r="K128" s="345"/>
      <c r="L128" s="345"/>
      <c r="M128" s="345"/>
    </row>
    <row r="129" spans="1:13" ht="12.75">
      <c r="A129" s="477" t="s">
        <v>148</v>
      </c>
      <c r="B129" s="479"/>
      <c r="C129" s="479"/>
      <c r="D129" s="465"/>
      <c r="E129" s="464"/>
      <c r="F129" s="464"/>
      <c r="G129" s="479"/>
      <c r="H129" s="523"/>
      <c r="I129" s="347" t="s">
        <v>22</v>
      </c>
      <c r="J129" s="348"/>
      <c r="K129" s="348"/>
      <c r="L129" s="348"/>
      <c r="M129" s="348"/>
    </row>
    <row r="130" spans="1:13" ht="12.75">
      <c r="A130" s="477">
        <v>32</v>
      </c>
      <c r="B130" s="467">
        <v>600</v>
      </c>
      <c r="C130" s="467">
        <v>60016</v>
      </c>
      <c r="D130" s="514">
        <v>6050</v>
      </c>
      <c r="E130" s="524" t="s">
        <v>149</v>
      </c>
      <c r="F130" s="524" t="s">
        <v>17</v>
      </c>
      <c r="G130" s="467" t="s">
        <v>39</v>
      </c>
      <c r="H130" s="529">
        <v>353000</v>
      </c>
      <c r="I130" s="350" t="s">
        <v>19</v>
      </c>
      <c r="J130" s="351">
        <v>38000</v>
      </c>
      <c r="K130" s="351">
        <v>161000</v>
      </c>
      <c r="L130" s="351">
        <v>151000</v>
      </c>
      <c r="M130" s="351"/>
    </row>
    <row r="131" spans="1:13" ht="12.75">
      <c r="A131" s="477" t="s">
        <v>150</v>
      </c>
      <c r="B131" s="467"/>
      <c r="C131" s="467"/>
      <c r="D131" s="514"/>
      <c r="E131" s="524"/>
      <c r="F131" s="524"/>
      <c r="G131" s="467"/>
      <c r="H131" s="529"/>
      <c r="I131" s="344" t="s">
        <v>20</v>
      </c>
      <c r="J131" s="345">
        <f>J130</f>
        <v>38000</v>
      </c>
      <c r="K131" s="345">
        <f>K130</f>
        <v>161000</v>
      </c>
      <c r="L131" s="345">
        <f>L130</f>
        <v>151000</v>
      </c>
      <c r="M131" s="345"/>
    </row>
    <row r="132" spans="1:13" ht="22.5" customHeight="1">
      <c r="A132" s="477" t="s">
        <v>151</v>
      </c>
      <c r="B132" s="467"/>
      <c r="C132" s="467"/>
      <c r="D132" s="514"/>
      <c r="E132" s="524"/>
      <c r="F132" s="524"/>
      <c r="G132" s="467"/>
      <c r="H132" s="529"/>
      <c r="I132" s="346" t="s">
        <v>21</v>
      </c>
      <c r="J132" s="345"/>
      <c r="K132" s="345"/>
      <c r="L132" s="345"/>
      <c r="M132" s="345"/>
    </row>
    <row r="133" spans="1:13" ht="12.75">
      <c r="A133" s="477" t="s">
        <v>152</v>
      </c>
      <c r="B133" s="467"/>
      <c r="C133" s="467"/>
      <c r="D133" s="514"/>
      <c r="E133" s="524"/>
      <c r="F133" s="524"/>
      <c r="G133" s="467"/>
      <c r="H133" s="529"/>
      <c r="I133" s="352" t="s">
        <v>22</v>
      </c>
      <c r="J133" s="353"/>
      <c r="K133" s="353"/>
      <c r="L133" s="353"/>
      <c r="M133" s="353"/>
    </row>
    <row r="134" spans="1:13" ht="12.75">
      <c r="A134" s="477">
        <v>33</v>
      </c>
      <c r="B134" s="479">
        <v>600</v>
      </c>
      <c r="C134" s="479">
        <v>60016</v>
      </c>
      <c r="D134" s="465">
        <v>6050</v>
      </c>
      <c r="E134" s="464" t="s">
        <v>153</v>
      </c>
      <c r="F134" s="464" t="s">
        <v>17</v>
      </c>
      <c r="G134" s="479" t="s">
        <v>154</v>
      </c>
      <c r="H134" s="523">
        <v>310000</v>
      </c>
      <c r="I134" s="342" t="s">
        <v>19</v>
      </c>
      <c r="J134" s="343"/>
      <c r="K134" s="343">
        <v>63000</v>
      </c>
      <c r="L134" s="343"/>
      <c r="M134" s="343">
        <v>247000</v>
      </c>
    </row>
    <row r="135" spans="1:13" ht="12.75">
      <c r="A135" s="477" t="s">
        <v>155</v>
      </c>
      <c r="B135" s="479"/>
      <c r="C135" s="479"/>
      <c r="D135" s="465"/>
      <c r="E135" s="464"/>
      <c r="F135" s="464"/>
      <c r="G135" s="479"/>
      <c r="H135" s="523"/>
      <c r="I135" s="344" t="s">
        <v>20</v>
      </c>
      <c r="J135" s="345"/>
      <c r="K135" s="345">
        <v>10000</v>
      </c>
      <c r="L135" s="345"/>
      <c r="M135" s="345">
        <v>38000</v>
      </c>
    </row>
    <row r="136" spans="1:13" ht="22.5" customHeight="1">
      <c r="A136" s="477" t="s">
        <v>156</v>
      </c>
      <c r="B136" s="479"/>
      <c r="C136" s="479"/>
      <c r="D136" s="465"/>
      <c r="E136" s="464"/>
      <c r="F136" s="464"/>
      <c r="G136" s="479"/>
      <c r="H136" s="523"/>
      <c r="I136" s="346" t="s">
        <v>21</v>
      </c>
      <c r="J136" s="345"/>
      <c r="K136" s="345">
        <v>0</v>
      </c>
      <c r="L136" s="345"/>
      <c r="M136" s="345">
        <v>0</v>
      </c>
    </row>
    <row r="137" spans="1:13" ht="12.75">
      <c r="A137" s="477" t="s">
        <v>157</v>
      </c>
      <c r="B137" s="479"/>
      <c r="C137" s="479"/>
      <c r="D137" s="465"/>
      <c r="E137" s="464"/>
      <c r="F137" s="464"/>
      <c r="G137" s="479"/>
      <c r="H137" s="523"/>
      <c r="I137" s="347" t="s">
        <v>22</v>
      </c>
      <c r="J137" s="348"/>
      <c r="K137" s="348">
        <v>53000</v>
      </c>
      <c r="L137" s="348"/>
      <c r="M137" s="348">
        <v>209000</v>
      </c>
    </row>
    <row r="138" spans="1:13" ht="12.75">
      <c r="A138" s="477">
        <v>34</v>
      </c>
      <c r="B138" s="478">
        <v>600</v>
      </c>
      <c r="C138" s="478">
        <v>60016</v>
      </c>
      <c r="D138" s="463">
        <v>6050</v>
      </c>
      <c r="E138" s="525" t="s">
        <v>158</v>
      </c>
      <c r="F138" s="525" t="s">
        <v>17</v>
      </c>
      <c r="G138" s="478">
        <v>2008</v>
      </c>
      <c r="H138" s="530">
        <v>221000</v>
      </c>
      <c r="I138" s="350" t="s">
        <v>19</v>
      </c>
      <c r="J138" s="351">
        <v>221000</v>
      </c>
      <c r="K138" s="351"/>
      <c r="L138" s="351"/>
      <c r="M138" s="351"/>
    </row>
    <row r="139" spans="1:13" ht="12.75">
      <c r="A139" s="477" t="s">
        <v>159</v>
      </c>
      <c r="B139" s="478"/>
      <c r="C139" s="478"/>
      <c r="D139" s="463"/>
      <c r="E139" s="525"/>
      <c r="F139" s="525"/>
      <c r="G139" s="478"/>
      <c r="H139" s="530"/>
      <c r="I139" s="344" t="s">
        <v>20</v>
      </c>
      <c r="J139" s="345">
        <v>221000</v>
      </c>
      <c r="K139" s="345"/>
      <c r="L139" s="345"/>
      <c r="M139" s="345"/>
    </row>
    <row r="140" spans="1:13" ht="22.5" customHeight="1">
      <c r="A140" s="477" t="s">
        <v>160</v>
      </c>
      <c r="B140" s="478"/>
      <c r="C140" s="478"/>
      <c r="D140" s="463"/>
      <c r="E140" s="525"/>
      <c r="F140" s="525"/>
      <c r="G140" s="478"/>
      <c r="H140" s="530"/>
      <c r="I140" s="346" t="s">
        <v>21</v>
      </c>
      <c r="J140" s="345">
        <v>0</v>
      </c>
      <c r="K140" s="345"/>
      <c r="L140" s="345"/>
      <c r="M140" s="345"/>
    </row>
    <row r="141" spans="1:13" ht="12.75">
      <c r="A141" s="477" t="s">
        <v>161</v>
      </c>
      <c r="B141" s="478"/>
      <c r="C141" s="478"/>
      <c r="D141" s="463"/>
      <c r="E141" s="525"/>
      <c r="F141" s="525"/>
      <c r="G141" s="478"/>
      <c r="H141" s="530"/>
      <c r="I141" s="347" t="s">
        <v>22</v>
      </c>
      <c r="J141" s="348">
        <v>0</v>
      </c>
      <c r="K141" s="348"/>
      <c r="L141" s="348"/>
      <c r="M141" s="348"/>
    </row>
    <row r="142" spans="1:13" ht="12.75">
      <c r="A142" s="477">
        <v>35</v>
      </c>
      <c r="B142" s="479">
        <v>600</v>
      </c>
      <c r="C142" s="479">
        <v>60016</v>
      </c>
      <c r="D142" s="465">
        <v>6050</v>
      </c>
      <c r="E142" s="464" t="s">
        <v>162</v>
      </c>
      <c r="F142" s="464" t="s">
        <v>17</v>
      </c>
      <c r="G142" s="479" t="s">
        <v>39</v>
      </c>
      <c r="H142" s="523">
        <v>835000</v>
      </c>
      <c r="I142" s="342" t="s">
        <v>19</v>
      </c>
      <c r="J142" s="343">
        <v>47000</v>
      </c>
      <c r="K142" s="343">
        <v>276000</v>
      </c>
      <c r="L142" s="343">
        <v>509000</v>
      </c>
      <c r="M142" s="343"/>
    </row>
    <row r="143" spans="1:13" ht="12.75">
      <c r="A143" s="477" t="s">
        <v>163</v>
      </c>
      <c r="B143" s="479"/>
      <c r="C143" s="479"/>
      <c r="D143" s="465"/>
      <c r="E143" s="464"/>
      <c r="F143" s="464"/>
      <c r="G143" s="479"/>
      <c r="H143" s="523"/>
      <c r="I143" s="344" t="s">
        <v>20</v>
      </c>
      <c r="J143" s="345">
        <f>J142</f>
        <v>47000</v>
      </c>
      <c r="K143" s="345">
        <f>K142</f>
        <v>276000</v>
      </c>
      <c r="L143" s="345">
        <f>L142</f>
        <v>509000</v>
      </c>
      <c r="M143" s="345"/>
    </row>
    <row r="144" spans="1:13" ht="22.5" customHeight="1">
      <c r="A144" s="477" t="s">
        <v>164</v>
      </c>
      <c r="B144" s="479"/>
      <c r="C144" s="479"/>
      <c r="D144" s="465"/>
      <c r="E144" s="464"/>
      <c r="F144" s="464"/>
      <c r="G144" s="479"/>
      <c r="H144" s="523"/>
      <c r="I144" s="346" t="s">
        <v>21</v>
      </c>
      <c r="J144" s="345"/>
      <c r="K144" s="345"/>
      <c r="L144" s="345"/>
      <c r="M144" s="345"/>
    </row>
    <row r="145" spans="1:13" ht="12.75">
      <c r="A145" s="477" t="s">
        <v>165</v>
      </c>
      <c r="B145" s="479"/>
      <c r="C145" s="479"/>
      <c r="D145" s="465"/>
      <c r="E145" s="464"/>
      <c r="F145" s="464"/>
      <c r="G145" s="479"/>
      <c r="H145" s="523"/>
      <c r="I145" s="347" t="s">
        <v>22</v>
      </c>
      <c r="J145" s="348"/>
      <c r="K145" s="348"/>
      <c r="L145" s="348"/>
      <c r="M145" s="348"/>
    </row>
    <row r="146" spans="1:13" ht="12.75">
      <c r="A146" s="477">
        <v>36</v>
      </c>
      <c r="B146" s="467">
        <v>600</v>
      </c>
      <c r="C146" s="467">
        <v>60016</v>
      </c>
      <c r="D146" s="514">
        <v>6050</v>
      </c>
      <c r="E146" s="524" t="s">
        <v>166</v>
      </c>
      <c r="F146" s="524" t="s">
        <v>17</v>
      </c>
      <c r="G146" s="467" t="s">
        <v>62</v>
      </c>
      <c r="H146" s="529">
        <v>168000</v>
      </c>
      <c r="I146" s="350" t="s">
        <v>19</v>
      </c>
      <c r="J146" s="351">
        <v>8000</v>
      </c>
      <c r="K146" s="351">
        <v>160000</v>
      </c>
      <c r="L146" s="351"/>
      <c r="M146" s="351"/>
    </row>
    <row r="147" spans="1:13" ht="12.75">
      <c r="A147" s="477" t="s">
        <v>167</v>
      </c>
      <c r="B147" s="467"/>
      <c r="C147" s="467"/>
      <c r="D147" s="514"/>
      <c r="E147" s="524"/>
      <c r="F147" s="524"/>
      <c r="G147" s="467"/>
      <c r="H147" s="529"/>
      <c r="I147" s="344" t="s">
        <v>20</v>
      </c>
      <c r="J147" s="345">
        <f>J146</f>
        <v>8000</v>
      </c>
      <c r="K147" s="345">
        <f>K146</f>
        <v>160000</v>
      </c>
      <c r="L147" s="345"/>
      <c r="M147" s="345"/>
    </row>
    <row r="148" spans="1:13" ht="22.5" customHeight="1">
      <c r="A148" s="477" t="s">
        <v>168</v>
      </c>
      <c r="B148" s="467"/>
      <c r="C148" s="467"/>
      <c r="D148" s="514"/>
      <c r="E148" s="524"/>
      <c r="F148" s="524"/>
      <c r="G148" s="467"/>
      <c r="H148" s="529"/>
      <c r="I148" s="346" t="s">
        <v>21</v>
      </c>
      <c r="J148" s="345"/>
      <c r="K148" s="345"/>
      <c r="L148" s="345"/>
      <c r="M148" s="345"/>
    </row>
    <row r="149" spans="1:13" ht="12.75">
      <c r="A149" s="477" t="s">
        <v>169</v>
      </c>
      <c r="B149" s="467"/>
      <c r="C149" s="467"/>
      <c r="D149" s="514"/>
      <c r="E149" s="524"/>
      <c r="F149" s="524"/>
      <c r="G149" s="467"/>
      <c r="H149" s="529"/>
      <c r="I149" s="352" t="s">
        <v>22</v>
      </c>
      <c r="J149" s="353"/>
      <c r="K149" s="353"/>
      <c r="L149" s="353"/>
      <c r="M149" s="353"/>
    </row>
    <row r="150" spans="1:13" ht="12.75">
      <c r="A150" s="477">
        <v>37</v>
      </c>
      <c r="B150" s="479">
        <v>600</v>
      </c>
      <c r="C150" s="479">
        <v>60016</v>
      </c>
      <c r="D150" s="465">
        <v>6050</v>
      </c>
      <c r="E150" s="464" t="s">
        <v>170</v>
      </c>
      <c r="F150" s="464" t="s">
        <v>17</v>
      </c>
      <c r="G150" s="479" t="s">
        <v>171</v>
      </c>
      <c r="H150" s="523">
        <v>295000</v>
      </c>
      <c r="I150" s="342" t="s">
        <v>19</v>
      </c>
      <c r="J150" s="343"/>
      <c r="K150" s="343"/>
      <c r="L150" s="343">
        <v>154000</v>
      </c>
      <c r="M150" s="343">
        <v>141000</v>
      </c>
    </row>
    <row r="151" spans="1:13" ht="12.75">
      <c r="A151" s="477" t="s">
        <v>172</v>
      </c>
      <c r="B151" s="479"/>
      <c r="C151" s="479"/>
      <c r="D151" s="465"/>
      <c r="E151" s="464"/>
      <c r="F151" s="464"/>
      <c r="G151" s="479"/>
      <c r="H151" s="523"/>
      <c r="I151" s="344" t="s">
        <v>20</v>
      </c>
      <c r="J151" s="345"/>
      <c r="K151" s="345"/>
      <c r="L151" s="345">
        <f>L150</f>
        <v>154000</v>
      </c>
      <c r="M151" s="345">
        <f>M150</f>
        <v>141000</v>
      </c>
    </row>
    <row r="152" spans="1:13" ht="22.5" customHeight="1">
      <c r="A152" s="477" t="s">
        <v>173</v>
      </c>
      <c r="B152" s="479"/>
      <c r="C152" s="479"/>
      <c r="D152" s="465"/>
      <c r="E152" s="464"/>
      <c r="F152" s="464"/>
      <c r="G152" s="479"/>
      <c r="H152" s="523"/>
      <c r="I152" s="346" t="s">
        <v>21</v>
      </c>
      <c r="J152" s="345"/>
      <c r="K152" s="345"/>
      <c r="L152" s="345"/>
      <c r="M152" s="345"/>
    </row>
    <row r="153" spans="1:13" ht="12.75">
      <c r="A153" s="477" t="s">
        <v>174</v>
      </c>
      <c r="B153" s="479"/>
      <c r="C153" s="479"/>
      <c r="D153" s="465"/>
      <c r="E153" s="464"/>
      <c r="F153" s="464"/>
      <c r="G153" s="479"/>
      <c r="H153" s="523"/>
      <c r="I153" s="347" t="s">
        <v>22</v>
      </c>
      <c r="J153" s="348"/>
      <c r="K153" s="348"/>
      <c r="L153" s="348"/>
      <c r="M153" s="348"/>
    </row>
    <row r="154" spans="1:17" ht="12.75">
      <c r="A154" s="477">
        <v>38</v>
      </c>
      <c r="B154" s="478">
        <v>600</v>
      </c>
      <c r="C154" s="478">
        <v>60016</v>
      </c>
      <c r="D154" s="463">
        <v>6050</v>
      </c>
      <c r="E154" s="525" t="s">
        <v>175</v>
      </c>
      <c r="F154" s="525" t="s">
        <v>17</v>
      </c>
      <c r="G154" s="478" t="s">
        <v>18</v>
      </c>
      <c r="H154" s="530">
        <v>1894000</v>
      </c>
      <c r="I154" s="350" t="s">
        <v>19</v>
      </c>
      <c r="J154" s="351">
        <v>51000</v>
      </c>
      <c r="K154" s="351">
        <v>451000</v>
      </c>
      <c r="L154" s="351">
        <v>615000</v>
      </c>
      <c r="M154" s="351">
        <v>736000</v>
      </c>
      <c r="N154" s="331">
        <f aca="true" t="shared" si="5" ref="N154:Q157">J154+J158+J162+J166+J170+J174+J178+J182+J186</f>
        <v>113000</v>
      </c>
      <c r="O154" s="331">
        <f t="shared" si="5"/>
        <v>721000</v>
      </c>
      <c r="P154" s="331">
        <f t="shared" si="5"/>
        <v>1116000</v>
      </c>
      <c r="Q154" s="331">
        <f t="shared" si="5"/>
        <v>1789000</v>
      </c>
    </row>
    <row r="155" spans="1:17" ht="12.75">
      <c r="A155" s="477" t="s">
        <v>176</v>
      </c>
      <c r="B155" s="478"/>
      <c r="C155" s="478"/>
      <c r="D155" s="463"/>
      <c r="E155" s="525"/>
      <c r="F155" s="525"/>
      <c r="G155" s="478"/>
      <c r="H155" s="530"/>
      <c r="I155" s="344" t="s">
        <v>20</v>
      </c>
      <c r="J155" s="345">
        <f>J154</f>
        <v>51000</v>
      </c>
      <c r="K155" s="345">
        <f>K154</f>
        <v>451000</v>
      </c>
      <c r="L155" s="345">
        <f>L154</f>
        <v>615000</v>
      </c>
      <c r="M155" s="345">
        <f>M154</f>
        <v>736000</v>
      </c>
      <c r="N155" s="331">
        <f t="shared" si="5"/>
        <v>113000</v>
      </c>
      <c r="O155" s="331">
        <f t="shared" si="5"/>
        <v>688000</v>
      </c>
      <c r="P155" s="331">
        <f t="shared" si="5"/>
        <v>1022000</v>
      </c>
      <c r="Q155" s="331">
        <f t="shared" si="5"/>
        <v>1528000</v>
      </c>
    </row>
    <row r="156" spans="1:17" ht="22.5" customHeight="1">
      <c r="A156" s="477" t="s">
        <v>177</v>
      </c>
      <c r="B156" s="478"/>
      <c r="C156" s="478"/>
      <c r="D156" s="463"/>
      <c r="E156" s="525"/>
      <c r="F156" s="525"/>
      <c r="G156" s="478"/>
      <c r="H156" s="530"/>
      <c r="I156" s="346" t="s">
        <v>21</v>
      </c>
      <c r="J156" s="345"/>
      <c r="K156" s="345"/>
      <c r="L156" s="345"/>
      <c r="M156" s="345"/>
      <c r="N156" s="331">
        <f t="shared" si="5"/>
        <v>0</v>
      </c>
      <c r="O156" s="331">
        <f t="shared" si="5"/>
        <v>0</v>
      </c>
      <c r="P156" s="331">
        <f t="shared" si="5"/>
        <v>0</v>
      </c>
      <c r="Q156" s="331">
        <f t="shared" si="5"/>
        <v>0</v>
      </c>
    </row>
    <row r="157" spans="1:17" ht="12.75">
      <c r="A157" s="477" t="s">
        <v>178</v>
      </c>
      <c r="B157" s="478"/>
      <c r="C157" s="478"/>
      <c r="D157" s="463"/>
      <c r="E157" s="525"/>
      <c r="F157" s="525"/>
      <c r="G157" s="478"/>
      <c r="H157" s="530"/>
      <c r="I157" s="347" t="s">
        <v>22</v>
      </c>
      <c r="J157" s="348"/>
      <c r="K157" s="348"/>
      <c r="L157" s="348"/>
      <c r="M157" s="348"/>
      <c r="N157" s="331">
        <f t="shared" si="5"/>
        <v>0</v>
      </c>
      <c r="O157" s="331">
        <f t="shared" si="5"/>
        <v>33000</v>
      </c>
      <c r="P157" s="331">
        <f t="shared" si="5"/>
        <v>94000</v>
      </c>
      <c r="Q157" s="331">
        <f t="shared" si="5"/>
        <v>261000</v>
      </c>
    </row>
    <row r="158" spans="1:13" ht="12.75">
      <c r="A158" s="477">
        <v>39</v>
      </c>
      <c r="B158" s="479">
        <v>600</v>
      </c>
      <c r="C158" s="479">
        <v>60016</v>
      </c>
      <c r="D158" s="465">
        <v>6050</v>
      </c>
      <c r="E158" s="464" t="s">
        <v>179</v>
      </c>
      <c r="F158" s="464" t="s">
        <v>17</v>
      </c>
      <c r="G158" s="479" t="s">
        <v>180</v>
      </c>
      <c r="H158" s="523">
        <v>201000</v>
      </c>
      <c r="I158" s="342" t="s">
        <v>19</v>
      </c>
      <c r="J158" s="343">
        <v>5000</v>
      </c>
      <c r="K158" s="343">
        <v>116000</v>
      </c>
      <c r="L158" s="343">
        <v>80000</v>
      </c>
      <c r="M158" s="343"/>
    </row>
    <row r="159" spans="1:13" ht="12.75">
      <c r="A159" s="477" t="s">
        <v>181</v>
      </c>
      <c r="B159" s="479"/>
      <c r="C159" s="479"/>
      <c r="D159" s="465"/>
      <c r="E159" s="464"/>
      <c r="F159" s="464"/>
      <c r="G159" s="479"/>
      <c r="H159" s="523"/>
      <c r="I159" s="344" t="s">
        <v>20</v>
      </c>
      <c r="J159" s="345">
        <f>J158</f>
        <v>5000</v>
      </c>
      <c r="K159" s="345">
        <f>K158</f>
        <v>116000</v>
      </c>
      <c r="L159" s="345">
        <f>L158</f>
        <v>80000</v>
      </c>
      <c r="M159" s="345"/>
    </row>
    <row r="160" spans="1:13" ht="22.5" customHeight="1">
      <c r="A160" s="477" t="s">
        <v>182</v>
      </c>
      <c r="B160" s="479"/>
      <c r="C160" s="479"/>
      <c r="D160" s="465"/>
      <c r="E160" s="464"/>
      <c r="F160" s="464"/>
      <c r="G160" s="479"/>
      <c r="H160" s="523"/>
      <c r="I160" s="346" t="s">
        <v>21</v>
      </c>
      <c r="J160" s="345"/>
      <c r="K160" s="345"/>
      <c r="L160" s="345"/>
      <c r="M160" s="345"/>
    </row>
    <row r="161" spans="1:13" ht="12.75">
      <c r="A161" s="477" t="s">
        <v>183</v>
      </c>
      <c r="B161" s="479"/>
      <c r="C161" s="479"/>
      <c r="D161" s="465"/>
      <c r="E161" s="464"/>
      <c r="F161" s="464"/>
      <c r="G161" s="479"/>
      <c r="H161" s="523"/>
      <c r="I161" s="347" t="s">
        <v>22</v>
      </c>
      <c r="J161" s="348"/>
      <c r="K161" s="348"/>
      <c r="L161" s="348"/>
      <c r="M161" s="348"/>
    </row>
    <row r="162" spans="1:13" ht="12.75">
      <c r="A162" s="477">
        <v>40</v>
      </c>
      <c r="B162" s="467">
        <v>600</v>
      </c>
      <c r="C162" s="467">
        <v>60016</v>
      </c>
      <c r="D162" s="514">
        <v>6050</v>
      </c>
      <c r="E162" s="524" t="s">
        <v>184</v>
      </c>
      <c r="F162" s="524" t="s">
        <v>17</v>
      </c>
      <c r="G162" s="467" t="s">
        <v>34</v>
      </c>
      <c r="H162" s="529">
        <v>60000</v>
      </c>
      <c r="I162" s="350" t="s">
        <v>19</v>
      </c>
      <c r="J162" s="351">
        <v>57000</v>
      </c>
      <c r="K162" s="351"/>
      <c r="L162" s="351"/>
      <c r="M162" s="351"/>
    </row>
    <row r="163" spans="1:13" ht="12.75">
      <c r="A163" s="477" t="s">
        <v>185</v>
      </c>
      <c r="B163" s="467"/>
      <c r="C163" s="467"/>
      <c r="D163" s="514"/>
      <c r="E163" s="524"/>
      <c r="F163" s="524"/>
      <c r="G163" s="467"/>
      <c r="H163" s="529"/>
      <c r="I163" s="344" t="s">
        <v>20</v>
      </c>
      <c r="J163" s="345">
        <v>57000</v>
      </c>
      <c r="K163" s="345"/>
      <c r="L163" s="345"/>
      <c r="M163" s="345"/>
    </row>
    <row r="164" spans="1:13" ht="22.5" customHeight="1">
      <c r="A164" s="477" t="s">
        <v>186</v>
      </c>
      <c r="B164" s="467"/>
      <c r="C164" s="467"/>
      <c r="D164" s="514"/>
      <c r="E164" s="524"/>
      <c r="F164" s="524"/>
      <c r="G164" s="467"/>
      <c r="H164" s="529"/>
      <c r="I164" s="346" t="s">
        <v>21</v>
      </c>
      <c r="J164" s="345"/>
      <c r="K164" s="345"/>
      <c r="L164" s="345"/>
      <c r="M164" s="345"/>
    </row>
    <row r="165" spans="1:13" ht="12.75">
      <c r="A165" s="477" t="s">
        <v>187</v>
      </c>
      <c r="B165" s="467"/>
      <c r="C165" s="467"/>
      <c r="D165" s="514"/>
      <c r="E165" s="524"/>
      <c r="F165" s="524"/>
      <c r="G165" s="467"/>
      <c r="H165" s="529"/>
      <c r="I165" s="352" t="s">
        <v>22</v>
      </c>
      <c r="J165" s="353"/>
      <c r="K165" s="353"/>
      <c r="L165" s="353"/>
      <c r="M165" s="353"/>
    </row>
    <row r="166" spans="1:13" ht="12.75">
      <c r="A166" s="477">
        <v>41</v>
      </c>
      <c r="B166" s="479">
        <v>600</v>
      </c>
      <c r="C166" s="479">
        <v>60016</v>
      </c>
      <c r="D166" s="465">
        <v>6050</v>
      </c>
      <c r="E166" s="464" t="s">
        <v>188</v>
      </c>
      <c r="F166" s="464" t="s">
        <v>17</v>
      </c>
      <c r="G166" s="479">
        <v>2009</v>
      </c>
      <c r="H166" s="523">
        <v>34000</v>
      </c>
      <c r="I166" s="342" t="s">
        <v>19</v>
      </c>
      <c r="J166" s="343"/>
      <c r="K166" s="343">
        <v>34000</v>
      </c>
      <c r="L166" s="343"/>
      <c r="M166" s="343"/>
    </row>
    <row r="167" spans="1:13" ht="12.75">
      <c r="A167" s="477" t="s">
        <v>189</v>
      </c>
      <c r="B167" s="479"/>
      <c r="C167" s="479"/>
      <c r="D167" s="465"/>
      <c r="E167" s="464"/>
      <c r="F167" s="464"/>
      <c r="G167" s="479"/>
      <c r="H167" s="523"/>
      <c r="I167" s="344" t="s">
        <v>20</v>
      </c>
      <c r="J167" s="345"/>
      <c r="K167" s="345">
        <v>6000</v>
      </c>
      <c r="L167" s="345"/>
      <c r="M167" s="345"/>
    </row>
    <row r="168" spans="1:13" ht="22.5" customHeight="1">
      <c r="A168" s="477" t="s">
        <v>190</v>
      </c>
      <c r="B168" s="479"/>
      <c r="C168" s="479"/>
      <c r="D168" s="465"/>
      <c r="E168" s="464"/>
      <c r="F168" s="464"/>
      <c r="G168" s="479"/>
      <c r="H168" s="523"/>
      <c r="I168" s="346" t="s">
        <v>21</v>
      </c>
      <c r="J168" s="345"/>
      <c r="K168" s="345">
        <v>0</v>
      </c>
      <c r="L168" s="345"/>
      <c r="M168" s="345"/>
    </row>
    <row r="169" spans="1:13" ht="12.75">
      <c r="A169" s="477" t="s">
        <v>191</v>
      </c>
      <c r="B169" s="479"/>
      <c r="C169" s="479"/>
      <c r="D169" s="465"/>
      <c r="E169" s="464"/>
      <c r="F169" s="464"/>
      <c r="G169" s="479"/>
      <c r="H169" s="523"/>
      <c r="I169" s="347" t="s">
        <v>22</v>
      </c>
      <c r="J169" s="348"/>
      <c r="K169" s="348">
        <v>28000</v>
      </c>
      <c r="L169" s="348"/>
      <c r="M169" s="348"/>
    </row>
    <row r="170" spans="1:13" ht="12.75">
      <c r="A170" s="477">
        <v>42</v>
      </c>
      <c r="B170" s="478">
        <v>600</v>
      </c>
      <c r="C170" s="478">
        <v>60016</v>
      </c>
      <c r="D170" s="463">
        <v>6050</v>
      </c>
      <c r="E170" s="525" t="s">
        <v>192</v>
      </c>
      <c r="F170" s="525" t="s">
        <v>17</v>
      </c>
      <c r="G170" s="478">
        <v>2009</v>
      </c>
      <c r="H170" s="530">
        <v>23000</v>
      </c>
      <c r="I170" s="350" t="s">
        <v>19</v>
      </c>
      <c r="J170" s="351"/>
      <c r="K170" s="351">
        <v>23000</v>
      </c>
      <c r="L170" s="351"/>
      <c r="M170" s="351"/>
    </row>
    <row r="171" spans="1:13" ht="12.75">
      <c r="A171" s="477" t="s">
        <v>193</v>
      </c>
      <c r="B171" s="478"/>
      <c r="C171" s="478"/>
      <c r="D171" s="463"/>
      <c r="E171" s="525"/>
      <c r="F171" s="525"/>
      <c r="G171" s="478"/>
      <c r="H171" s="530"/>
      <c r="I171" s="344" t="s">
        <v>20</v>
      </c>
      <c r="J171" s="345"/>
      <c r="K171" s="345">
        <f>K170</f>
        <v>23000</v>
      </c>
      <c r="L171" s="345"/>
      <c r="M171" s="345"/>
    </row>
    <row r="172" spans="1:13" ht="22.5" customHeight="1">
      <c r="A172" s="477" t="s">
        <v>194</v>
      </c>
      <c r="B172" s="478"/>
      <c r="C172" s="478"/>
      <c r="D172" s="463"/>
      <c r="E172" s="525"/>
      <c r="F172" s="525"/>
      <c r="G172" s="478"/>
      <c r="H172" s="530"/>
      <c r="I172" s="346" t="s">
        <v>21</v>
      </c>
      <c r="J172" s="345"/>
      <c r="K172" s="345"/>
      <c r="L172" s="345"/>
      <c r="M172" s="345"/>
    </row>
    <row r="173" spans="1:13" ht="12.75">
      <c r="A173" s="477" t="s">
        <v>195</v>
      </c>
      <c r="B173" s="478"/>
      <c r="C173" s="478"/>
      <c r="D173" s="463"/>
      <c r="E173" s="525"/>
      <c r="F173" s="525"/>
      <c r="G173" s="478"/>
      <c r="H173" s="530"/>
      <c r="I173" s="347" t="s">
        <v>22</v>
      </c>
      <c r="J173" s="348"/>
      <c r="K173" s="348"/>
      <c r="L173" s="348"/>
      <c r="M173" s="348"/>
    </row>
    <row r="174" spans="1:13" ht="14.25" customHeight="1">
      <c r="A174" s="477">
        <v>43</v>
      </c>
      <c r="B174" s="479">
        <v>600</v>
      </c>
      <c r="C174" s="479">
        <v>60016</v>
      </c>
      <c r="D174" s="465">
        <v>6050</v>
      </c>
      <c r="E174" s="464" t="s">
        <v>196</v>
      </c>
      <c r="F174" s="464" t="s">
        <v>17</v>
      </c>
      <c r="G174" s="479">
        <v>2009</v>
      </c>
      <c r="H174" s="523">
        <v>86000</v>
      </c>
      <c r="I174" s="342" t="s">
        <v>19</v>
      </c>
      <c r="J174" s="343"/>
      <c r="K174" s="343">
        <v>86000</v>
      </c>
      <c r="L174" s="343"/>
      <c r="M174" s="343"/>
    </row>
    <row r="175" spans="1:13" ht="14.25" customHeight="1">
      <c r="A175" s="477" t="s">
        <v>197</v>
      </c>
      <c r="B175" s="479"/>
      <c r="C175" s="479"/>
      <c r="D175" s="465"/>
      <c r="E175" s="464"/>
      <c r="F175" s="464"/>
      <c r="G175" s="479"/>
      <c r="H175" s="523"/>
      <c r="I175" s="344" t="s">
        <v>20</v>
      </c>
      <c r="J175" s="345"/>
      <c r="K175" s="345">
        <f>K174</f>
        <v>86000</v>
      </c>
      <c r="L175" s="345"/>
      <c r="M175" s="345"/>
    </row>
    <row r="176" spans="1:13" ht="22.5" customHeight="1">
      <c r="A176" s="477" t="s">
        <v>198</v>
      </c>
      <c r="B176" s="479"/>
      <c r="C176" s="479"/>
      <c r="D176" s="465"/>
      <c r="E176" s="464"/>
      <c r="F176" s="464"/>
      <c r="G176" s="479"/>
      <c r="H176" s="523"/>
      <c r="I176" s="346" t="s">
        <v>21</v>
      </c>
      <c r="J176" s="345"/>
      <c r="K176" s="345"/>
      <c r="L176" s="345"/>
      <c r="M176" s="345"/>
    </row>
    <row r="177" spans="1:13" ht="18" customHeight="1">
      <c r="A177" s="477" t="s">
        <v>199</v>
      </c>
      <c r="B177" s="479"/>
      <c r="C177" s="479"/>
      <c r="D177" s="465"/>
      <c r="E177" s="464"/>
      <c r="F177" s="464"/>
      <c r="G177" s="479"/>
      <c r="H177" s="523"/>
      <c r="I177" s="347" t="s">
        <v>22</v>
      </c>
      <c r="J177" s="348"/>
      <c r="K177" s="348"/>
      <c r="L177" s="348"/>
      <c r="M177" s="348"/>
    </row>
    <row r="178" spans="1:15" ht="12.75">
      <c r="A178" s="477">
        <v>44</v>
      </c>
      <c r="B178" s="467">
        <v>600</v>
      </c>
      <c r="C178" s="467">
        <v>60016</v>
      </c>
      <c r="D178" s="514">
        <v>6050</v>
      </c>
      <c r="E178" s="524" t="s">
        <v>200</v>
      </c>
      <c r="F178" s="524" t="s">
        <v>17</v>
      </c>
      <c r="G178" s="467" t="s">
        <v>141</v>
      </c>
      <c r="H178" s="529">
        <v>308000</v>
      </c>
      <c r="I178" s="350" t="s">
        <v>19</v>
      </c>
      <c r="J178" s="351"/>
      <c r="K178" s="351"/>
      <c r="L178" s="351"/>
      <c r="M178" s="351">
        <v>308000</v>
      </c>
      <c r="O178" s="327" t="s">
        <v>756</v>
      </c>
    </row>
    <row r="179" spans="1:13" ht="12.75">
      <c r="A179" s="477" t="s">
        <v>201</v>
      </c>
      <c r="B179" s="467"/>
      <c r="C179" s="467"/>
      <c r="D179" s="514"/>
      <c r="E179" s="524"/>
      <c r="F179" s="524"/>
      <c r="G179" s="467"/>
      <c r="H179" s="529"/>
      <c r="I179" s="344" t="s">
        <v>20</v>
      </c>
      <c r="J179" s="345"/>
      <c r="K179" s="345"/>
      <c r="L179" s="345"/>
      <c r="M179" s="345">
        <v>47000</v>
      </c>
    </row>
    <row r="180" spans="1:13" ht="22.5" customHeight="1">
      <c r="A180" s="477" t="s">
        <v>202</v>
      </c>
      <c r="B180" s="467"/>
      <c r="C180" s="467"/>
      <c r="D180" s="514"/>
      <c r="E180" s="524"/>
      <c r="F180" s="524"/>
      <c r="G180" s="467"/>
      <c r="H180" s="529"/>
      <c r="I180" s="346" t="s">
        <v>21</v>
      </c>
      <c r="J180" s="345"/>
      <c r="K180" s="345"/>
      <c r="L180" s="345"/>
      <c r="M180" s="345">
        <v>0</v>
      </c>
    </row>
    <row r="181" spans="1:13" ht="12.75">
      <c r="A181" s="477" t="s">
        <v>203</v>
      </c>
      <c r="B181" s="467"/>
      <c r="C181" s="467"/>
      <c r="D181" s="514"/>
      <c r="E181" s="524"/>
      <c r="F181" s="524"/>
      <c r="G181" s="467"/>
      <c r="H181" s="529"/>
      <c r="I181" s="352" t="s">
        <v>22</v>
      </c>
      <c r="J181" s="353"/>
      <c r="K181" s="353"/>
      <c r="L181" s="353"/>
      <c r="M181" s="348">
        <v>261000</v>
      </c>
    </row>
    <row r="182" spans="1:13" ht="12.75">
      <c r="A182" s="477">
        <v>45</v>
      </c>
      <c r="B182" s="479">
        <v>600</v>
      </c>
      <c r="C182" s="479">
        <v>60016</v>
      </c>
      <c r="D182" s="465">
        <v>6050</v>
      </c>
      <c r="E182" s="464" t="s">
        <v>204</v>
      </c>
      <c r="F182" s="464" t="s">
        <v>17</v>
      </c>
      <c r="G182" s="479" t="s">
        <v>205</v>
      </c>
      <c r="H182" s="523">
        <v>1060000</v>
      </c>
      <c r="I182" s="342" t="s">
        <v>19</v>
      </c>
      <c r="J182" s="343"/>
      <c r="K182" s="343">
        <v>5000</v>
      </c>
      <c r="L182" s="343">
        <v>310000</v>
      </c>
      <c r="M182" s="343">
        <v>745000</v>
      </c>
    </row>
    <row r="183" spans="1:13" ht="12.75">
      <c r="A183" s="477" t="s">
        <v>206</v>
      </c>
      <c r="B183" s="479"/>
      <c r="C183" s="479"/>
      <c r="D183" s="465"/>
      <c r="E183" s="464"/>
      <c r="F183" s="464"/>
      <c r="G183" s="479"/>
      <c r="H183" s="523"/>
      <c r="I183" s="344" t="s">
        <v>20</v>
      </c>
      <c r="J183" s="345"/>
      <c r="K183" s="345">
        <f>K182</f>
        <v>5000</v>
      </c>
      <c r="L183" s="345">
        <f>L182</f>
        <v>310000</v>
      </c>
      <c r="M183" s="345">
        <f>M182</f>
        <v>745000</v>
      </c>
    </row>
    <row r="184" spans="1:13" ht="22.5" customHeight="1">
      <c r="A184" s="477" t="s">
        <v>207</v>
      </c>
      <c r="B184" s="479"/>
      <c r="C184" s="479"/>
      <c r="D184" s="465"/>
      <c r="E184" s="464"/>
      <c r="F184" s="464"/>
      <c r="G184" s="479"/>
      <c r="H184" s="523"/>
      <c r="I184" s="346" t="s">
        <v>21</v>
      </c>
      <c r="J184" s="345"/>
      <c r="K184" s="345"/>
      <c r="L184" s="345"/>
      <c r="M184" s="345"/>
    </row>
    <row r="185" spans="1:13" ht="12.75">
      <c r="A185" s="477" t="s">
        <v>208</v>
      </c>
      <c r="B185" s="479"/>
      <c r="C185" s="479"/>
      <c r="D185" s="465"/>
      <c r="E185" s="464"/>
      <c r="F185" s="464"/>
      <c r="G185" s="479"/>
      <c r="H185" s="523"/>
      <c r="I185" s="347" t="s">
        <v>22</v>
      </c>
      <c r="J185" s="348"/>
      <c r="K185" s="348"/>
      <c r="L185" s="348"/>
      <c r="M185" s="348"/>
    </row>
    <row r="186" spans="1:13" ht="12.75">
      <c r="A186" s="477">
        <v>46</v>
      </c>
      <c r="B186" s="478">
        <v>600</v>
      </c>
      <c r="C186" s="478">
        <v>60016</v>
      </c>
      <c r="D186" s="463">
        <v>6050</v>
      </c>
      <c r="E186" s="525" t="s">
        <v>209</v>
      </c>
      <c r="F186" s="525" t="s">
        <v>17</v>
      </c>
      <c r="G186" s="478" t="s">
        <v>83</v>
      </c>
      <c r="H186" s="530">
        <v>117000</v>
      </c>
      <c r="I186" s="350" t="s">
        <v>19</v>
      </c>
      <c r="J186" s="351"/>
      <c r="K186" s="351">
        <v>6000</v>
      </c>
      <c r="L186" s="351">
        <v>111000</v>
      </c>
      <c r="M186" s="351"/>
    </row>
    <row r="187" spans="1:13" ht="12.75">
      <c r="A187" s="477" t="s">
        <v>210</v>
      </c>
      <c r="B187" s="478"/>
      <c r="C187" s="478"/>
      <c r="D187" s="463"/>
      <c r="E187" s="525"/>
      <c r="F187" s="525"/>
      <c r="G187" s="478"/>
      <c r="H187" s="530"/>
      <c r="I187" s="344" t="s">
        <v>20</v>
      </c>
      <c r="J187" s="345"/>
      <c r="K187" s="345">
        <v>1000</v>
      </c>
      <c r="L187" s="345">
        <v>17000</v>
      </c>
      <c r="M187" s="345"/>
    </row>
    <row r="188" spans="1:13" ht="22.5" customHeight="1">
      <c r="A188" s="477" t="s">
        <v>211</v>
      </c>
      <c r="B188" s="478"/>
      <c r="C188" s="478"/>
      <c r="D188" s="463"/>
      <c r="E188" s="525"/>
      <c r="F188" s="525"/>
      <c r="G188" s="478"/>
      <c r="H188" s="530"/>
      <c r="I188" s="346" t="s">
        <v>21</v>
      </c>
      <c r="J188" s="345"/>
      <c r="K188" s="345">
        <v>0</v>
      </c>
      <c r="L188" s="345">
        <v>0</v>
      </c>
      <c r="M188" s="345"/>
    </row>
    <row r="189" spans="1:13" ht="12.75">
      <c r="A189" s="477" t="s">
        <v>212</v>
      </c>
      <c r="B189" s="478"/>
      <c r="C189" s="478"/>
      <c r="D189" s="463"/>
      <c r="E189" s="525"/>
      <c r="F189" s="525"/>
      <c r="G189" s="478"/>
      <c r="H189" s="530"/>
      <c r="I189" s="347" t="s">
        <v>22</v>
      </c>
      <c r="J189" s="348"/>
      <c r="K189" s="348">
        <v>5000</v>
      </c>
      <c r="L189" s="348">
        <v>94000</v>
      </c>
      <c r="M189" s="348"/>
    </row>
    <row r="190" spans="1:17" ht="12.75">
      <c r="A190" s="477">
        <v>47</v>
      </c>
      <c r="B190" s="467">
        <v>600</v>
      </c>
      <c r="C190" s="467">
        <v>60016</v>
      </c>
      <c r="D190" s="514">
        <v>6050</v>
      </c>
      <c r="E190" s="524" t="s">
        <v>213</v>
      </c>
      <c r="F190" s="524" t="s">
        <v>17</v>
      </c>
      <c r="G190" s="467" t="s">
        <v>83</v>
      </c>
      <c r="H190" s="529">
        <v>149000</v>
      </c>
      <c r="I190" s="350" t="s">
        <v>19</v>
      </c>
      <c r="J190" s="351"/>
      <c r="K190" s="351">
        <v>6000</v>
      </c>
      <c r="L190" s="351">
        <v>143000</v>
      </c>
      <c r="M190" s="351"/>
      <c r="N190" s="331">
        <f aca="true" t="shared" si="6" ref="N190:Q193">J190+J194+J198+J202+J206+J210+J214+J218</f>
        <v>0</v>
      </c>
      <c r="O190" s="331">
        <f t="shared" si="6"/>
        <v>6000</v>
      </c>
      <c r="P190" s="331">
        <f t="shared" si="6"/>
        <v>177000</v>
      </c>
      <c r="Q190" s="331">
        <f t="shared" si="6"/>
        <v>6702000</v>
      </c>
    </row>
    <row r="191" spans="1:17" ht="12.75">
      <c r="A191" s="477" t="s">
        <v>214</v>
      </c>
      <c r="B191" s="467"/>
      <c r="C191" s="467"/>
      <c r="D191" s="514"/>
      <c r="E191" s="524"/>
      <c r="F191" s="524"/>
      <c r="G191" s="467"/>
      <c r="H191" s="529"/>
      <c r="I191" s="344" t="s">
        <v>20</v>
      </c>
      <c r="J191" s="345"/>
      <c r="K191" s="345">
        <v>1000</v>
      </c>
      <c r="L191" s="345">
        <v>22000</v>
      </c>
      <c r="M191" s="345"/>
      <c r="N191" s="331">
        <f t="shared" si="6"/>
        <v>0</v>
      </c>
      <c r="O191" s="331">
        <f t="shared" si="6"/>
        <v>1000</v>
      </c>
      <c r="P191" s="331">
        <f t="shared" si="6"/>
        <v>56000</v>
      </c>
      <c r="Q191" s="331">
        <f t="shared" si="6"/>
        <v>6192000</v>
      </c>
    </row>
    <row r="192" spans="1:17" ht="22.5" customHeight="1">
      <c r="A192" s="477" t="s">
        <v>215</v>
      </c>
      <c r="B192" s="467"/>
      <c r="C192" s="467"/>
      <c r="D192" s="514"/>
      <c r="E192" s="524"/>
      <c r="F192" s="524"/>
      <c r="G192" s="467"/>
      <c r="H192" s="529"/>
      <c r="I192" s="346" t="s">
        <v>21</v>
      </c>
      <c r="J192" s="345"/>
      <c r="K192" s="345">
        <v>0</v>
      </c>
      <c r="L192" s="345">
        <v>0</v>
      </c>
      <c r="M192" s="345"/>
      <c r="N192" s="331">
        <f t="shared" si="6"/>
        <v>0</v>
      </c>
      <c r="O192" s="331">
        <f t="shared" si="6"/>
        <v>0</v>
      </c>
      <c r="P192" s="331">
        <f t="shared" si="6"/>
        <v>0</v>
      </c>
      <c r="Q192" s="331">
        <f t="shared" si="6"/>
        <v>0</v>
      </c>
    </row>
    <row r="193" spans="1:17" ht="12.75">
      <c r="A193" s="477" t="s">
        <v>216</v>
      </c>
      <c r="B193" s="467"/>
      <c r="C193" s="467"/>
      <c r="D193" s="514"/>
      <c r="E193" s="524"/>
      <c r="F193" s="524"/>
      <c r="G193" s="467"/>
      <c r="H193" s="529"/>
      <c r="I193" s="352" t="s">
        <v>22</v>
      </c>
      <c r="J193" s="353"/>
      <c r="K193" s="348">
        <v>5000</v>
      </c>
      <c r="L193" s="348">
        <v>121000</v>
      </c>
      <c r="M193" s="353"/>
      <c r="N193" s="331">
        <f t="shared" si="6"/>
        <v>0</v>
      </c>
      <c r="O193" s="331">
        <f t="shared" si="6"/>
        <v>5000</v>
      </c>
      <c r="P193" s="331">
        <f t="shared" si="6"/>
        <v>121000</v>
      </c>
      <c r="Q193" s="331">
        <f t="shared" si="6"/>
        <v>510000</v>
      </c>
    </row>
    <row r="194" spans="1:15" ht="12.75">
      <c r="A194" s="477">
        <v>48</v>
      </c>
      <c r="B194" s="479">
        <v>600</v>
      </c>
      <c r="C194" s="479">
        <v>60016</v>
      </c>
      <c r="D194" s="465">
        <v>6050</v>
      </c>
      <c r="E194" s="464" t="s">
        <v>217</v>
      </c>
      <c r="F194" s="464" t="s">
        <v>17</v>
      </c>
      <c r="G194" s="479" t="s">
        <v>171</v>
      </c>
      <c r="H194" s="523">
        <v>607000</v>
      </c>
      <c r="I194" s="342" t="s">
        <v>19</v>
      </c>
      <c r="J194" s="343"/>
      <c r="K194" s="343"/>
      <c r="L194" s="343">
        <v>24000</v>
      </c>
      <c r="M194" s="343">
        <v>583000</v>
      </c>
      <c r="O194" s="331"/>
    </row>
    <row r="195" spans="1:13" ht="12.75">
      <c r="A195" s="477" t="s">
        <v>218</v>
      </c>
      <c r="B195" s="479"/>
      <c r="C195" s="479"/>
      <c r="D195" s="465"/>
      <c r="E195" s="464"/>
      <c r="F195" s="464"/>
      <c r="G195" s="479"/>
      <c r="H195" s="523"/>
      <c r="I195" s="344" t="s">
        <v>20</v>
      </c>
      <c r="J195" s="345"/>
      <c r="K195" s="345"/>
      <c r="L195" s="345">
        <f>L194</f>
        <v>24000</v>
      </c>
      <c r="M195" s="345">
        <f>M194</f>
        <v>583000</v>
      </c>
    </row>
    <row r="196" spans="1:13" ht="22.5" customHeight="1">
      <c r="A196" s="477" t="s">
        <v>219</v>
      </c>
      <c r="B196" s="479"/>
      <c r="C196" s="479"/>
      <c r="D196" s="465"/>
      <c r="E196" s="464"/>
      <c r="F196" s="464"/>
      <c r="G196" s="479"/>
      <c r="H196" s="523"/>
      <c r="I196" s="346" t="s">
        <v>21</v>
      </c>
      <c r="J196" s="345"/>
      <c r="K196" s="345"/>
      <c r="L196" s="345"/>
      <c r="M196" s="345"/>
    </row>
    <row r="197" spans="1:13" ht="12.75">
      <c r="A197" s="477" t="s">
        <v>220</v>
      </c>
      <c r="B197" s="479"/>
      <c r="C197" s="479"/>
      <c r="D197" s="465"/>
      <c r="E197" s="464"/>
      <c r="F197" s="464"/>
      <c r="G197" s="479"/>
      <c r="H197" s="523"/>
      <c r="I197" s="347" t="s">
        <v>22</v>
      </c>
      <c r="J197" s="348"/>
      <c r="K197" s="348"/>
      <c r="L197" s="348"/>
      <c r="M197" s="348"/>
    </row>
    <row r="198" spans="1:13" ht="12.75">
      <c r="A198" s="477">
        <v>49</v>
      </c>
      <c r="B198" s="478">
        <v>600</v>
      </c>
      <c r="C198" s="478">
        <v>60016</v>
      </c>
      <c r="D198" s="463">
        <v>6050</v>
      </c>
      <c r="E198" s="525" t="s">
        <v>221</v>
      </c>
      <c r="F198" s="525" t="s">
        <v>17</v>
      </c>
      <c r="G198" s="478" t="s">
        <v>171</v>
      </c>
      <c r="H198" s="530">
        <v>218000</v>
      </c>
      <c r="I198" s="350" t="s">
        <v>19</v>
      </c>
      <c r="J198" s="351"/>
      <c r="K198" s="351"/>
      <c r="L198" s="351">
        <v>10000</v>
      </c>
      <c r="M198" s="351">
        <v>208000</v>
      </c>
    </row>
    <row r="199" spans="1:13" ht="12.75">
      <c r="A199" s="477" t="s">
        <v>222</v>
      </c>
      <c r="B199" s="478"/>
      <c r="C199" s="478"/>
      <c r="D199" s="463"/>
      <c r="E199" s="525"/>
      <c r="F199" s="525"/>
      <c r="G199" s="478"/>
      <c r="H199" s="530"/>
      <c r="I199" s="344" t="s">
        <v>20</v>
      </c>
      <c r="J199" s="345"/>
      <c r="K199" s="345"/>
      <c r="L199" s="345">
        <f>L198</f>
        <v>10000</v>
      </c>
      <c r="M199" s="345">
        <f>M198</f>
        <v>208000</v>
      </c>
    </row>
    <row r="200" spans="1:13" ht="22.5" customHeight="1">
      <c r="A200" s="477" t="s">
        <v>223</v>
      </c>
      <c r="B200" s="478"/>
      <c r="C200" s="478"/>
      <c r="D200" s="463"/>
      <c r="E200" s="525"/>
      <c r="F200" s="525"/>
      <c r="G200" s="478"/>
      <c r="H200" s="530"/>
      <c r="I200" s="346" t="s">
        <v>21</v>
      </c>
      <c r="J200" s="345"/>
      <c r="K200" s="345"/>
      <c r="L200" s="345"/>
      <c r="M200" s="345"/>
    </row>
    <row r="201" spans="1:13" ht="12.75">
      <c r="A201" s="477" t="s">
        <v>224</v>
      </c>
      <c r="B201" s="478"/>
      <c r="C201" s="478"/>
      <c r="D201" s="463"/>
      <c r="E201" s="525"/>
      <c r="F201" s="525"/>
      <c r="G201" s="478"/>
      <c r="H201" s="530"/>
      <c r="I201" s="347" t="s">
        <v>22</v>
      </c>
      <c r="J201" s="348"/>
      <c r="K201" s="348"/>
      <c r="L201" s="348"/>
      <c r="M201" s="348"/>
    </row>
    <row r="202" spans="1:13" ht="12.75">
      <c r="A202" s="477">
        <v>50</v>
      </c>
      <c r="B202" s="479">
        <v>600</v>
      </c>
      <c r="C202" s="479">
        <v>60016</v>
      </c>
      <c r="D202" s="465">
        <v>6050</v>
      </c>
      <c r="E202" s="464" t="s">
        <v>225</v>
      </c>
      <c r="F202" s="464" t="s">
        <v>17</v>
      </c>
      <c r="G202" s="479">
        <v>2012</v>
      </c>
      <c r="H202" s="523">
        <v>600000</v>
      </c>
      <c r="I202" s="342" t="s">
        <v>19</v>
      </c>
      <c r="J202" s="343"/>
      <c r="K202" s="343"/>
      <c r="L202" s="343"/>
      <c r="M202" s="343">
        <v>600000</v>
      </c>
    </row>
    <row r="203" spans="1:13" ht="12.75">
      <c r="A203" s="477" t="s">
        <v>226</v>
      </c>
      <c r="B203" s="479"/>
      <c r="C203" s="479"/>
      <c r="D203" s="465"/>
      <c r="E203" s="464"/>
      <c r="F203" s="464"/>
      <c r="G203" s="479"/>
      <c r="H203" s="523"/>
      <c r="I203" s="344" t="s">
        <v>20</v>
      </c>
      <c r="J203" s="345"/>
      <c r="K203" s="345"/>
      <c r="L203" s="345"/>
      <c r="M203" s="345">
        <f>M202*0.15</f>
        <v>90000</v>
      </c>
    </row>
    <row r="204" spans="1:13" ht="22.5" customHeight="1">
      <c r="A204" s="477" t="s">
        <v>227</v>
      </c>
      <c r="B204" s="479"/>
      <c r="C204" s="479"/>
      <c r="D204" s="465"/>
      <c r="E204" s="464"/>
      <c r="F204" s="464"/>
      <c r="G204" s="479"/>
      <c r="H204" s="523"/>
      <c r="I204" s="346" t="s">
        <v>21</v>
      </c>
      <c r="J204" s="345"/>
      <c r="K204" s="345"/>
      <c r="L204" s="345"/>
      <c r="M204" s="345">
        <v>0</v>
      </c>
    </row>
    <row r="205" spans="1:13" ht="12.75">
      <c r="A205" s="477" t="s">
        <v>228</v>
      </c>
      <c r="B205" s="479"/>
      <c r="C205" s="479"/>
      <c r="D205" s="465"/>
      <c r="E205" s="464"/>
      <c r="F205" s="464"/>
      <c r="G205" s="479"/>
      <c r="H205" s="523"/>
      <c r="I205" s="347" t="s">
        <v>22</v>
      </c>
      <c r="J205" s="348"/>
      <c r="K205" s="348"/>
      <c r="L205" s="348"/>
      <c r="M205" s="348">
        <f>M202*0.85</f>
        <v>510000</v>
      </c>
    </row>
    <row r="206" spans="1:13" ht="12.75">
      <c r="A206" s="477">
        <v>51</v>
      </c>
      <c r="B206" s="478">
        <v>600</v>
      </c>
      <c r="C206" s="478">
        <v>60016</v>
      </c>
      <c r="D206" s="463">
        <v>6050</v>
      </c>
      <c r="E206" s="525" t="s">
        <v>229</v>
      </c>
      <c r="F206" s="525" t="s">
        <v>17</v>
      </c>
      <c r="G206" s="478">
        <v>2013</v>
      </c>
      <c r="H206" s="530">
        <v>800000</v>
      </c>
      <c r="I206" s="350" t="s">
        <v>19</v>
      </c>
      <c r="J206" s="351"/>
      <c r="K206" s="351"/>
      <c r="L206" s="351"/>
      <c r="M206" s="351">
        <v>800000</v>
      </c>
    </row>
    <row r="207" spans="1:13" ht="12.75">
      <c r="A207" s="477" t="s">
        <v>230</v>
      </c>
      <c r="B207" s="478"/>
      <c r="C207" s="478"/>
      <c r="D207" s="463"/>
      <c r="E207" s="525"/>
      <c r="F207" s="525"/>
      <c r="G207" s="478"/>
      <c r="H207" s="530"/>
      <c r="I207" s="344" t="s">
        <v>20</v>
      </c>
      <c r="J207" s="345"/>
      <c r="K207" s="345"/>
      <c r="L207" s="345"/>
      <c r="M207" s="345">
        <f>M206</f>
        <v>800000</v>
      </c>
    </row>
    <row r="208" spans="1:13" ht="22.5" customHeight="1">
      <c r="A208" s="477" t="s">
        <v>231</v>
      </c>
      <c r="B208" s="478"/>
      <c r="C208" s="478"/>
      <c r="D208" s="463"/>
      <c r="E208" s="525"/>
      <c r="F208" s="525"/>
      <c r="G208" s="478"/>
      <c r="H208" s="530"/>
      <c r="I208" s="346" t="s">
        <v>21</v>
      </c>
      <c r="J208" s="345"/>
      <c r="K208" s="345"/>
      <c r="L208" s="345"/>
      <c r="M208" s="345"/>
    </row>
    <row r="209" spans="1:13" ht="12.75">
      <c r="A209" s="477" t="s">
        <v>232</v>
      </c>
      <c r="B209" s="478"/>
      <c r="C209" s="478"/>
      <c r="D209" s="463"/>
      <c r="E209" s="525"/>
      <c r="F209" s="525"/>
      <c r="G209" s="478"/>
      <c r="H209" s="530"/>
      <c r="I209" s="347" t="s">
        <v>22</v>
      </c>
      <c r="J209" s="348"/>
      <c r="K209" s="348"/>
      <c r="L209" s="348"/>
      <c r="M209" s="348"/>
    </row>
    <row r="210" spans="1:13" ht="12.75">
      <c r="A210" s="477">
        <v>52</v>
      </c>
      <c r="B210" s="467">
        <v>600</v>
      </c>
      <c r="C210" s="467">
        <v>60016</v>
      </c>
      <c r="D210" s="514">
        <v>6050</v>
      </c>
      <c r="E210" s="524" t="s">
        <v>233</v>
      </c>
      <c r="F210" s="524" t="s">
        <v>17</v>
      </c>
      <c r="G210" s="467">
        <v>2014</v>
      </c>
      <c r="H210" s="529">
        <v>451000</v>
      </c>
      <c r="I210" s="350" t="s">
        <v>19</v>
      </c>
      <c r="J210" s="351"/>
      <c r="K210" s="351"/>
      <c r="L210" s="351"/>
      <c r="M210" s="351">
        <v>451000</v>
      </c>
    </row>
    <row r="211" spans="1:13" ht="12.75">
      <c r="A211" s="477" t="s">
        <v>234</v>
      </c>
      <c r="B211" s="467"/>
      <c r="C211" s="467"/>
      <c r="D211" s="514"/>
      <c r="E211" s="524"/>
      <c r="F211" s="524"/>
      <c r="G211" s="467"/>
      <c r="H211" s="529"/>
      <c r="I211" s="344" t="s">
        <v>20</v>
      </c>
      <c r="J211" s="345"/>
      <c r="K211" s="345"/>
      <c r="L211" s="345"/>
      <c r="M211" s="345">
        <f>M210</f>
        <v>451000</v>
      </c>
    </row>
    <row r="212" spans="1:13" ht="22.5" customHeight="1">
      <c r="A212" s="477" t="s">
        <v>235</v>
      </c>
      <c r="B212" s="467"/>
      <c r="C212" s="467"/>
      <c r="D212" s="514"/>
      <c r="E212" s="524"/>
      <c r="F212" s="524"/>
      <c r="G212" s="467"/>
      <c r="H212" s="529"/>
      <c r="I212" s="346" t="s">
        <v>21</v>
      </c>
      <c r="J212" s="345"/>
      <c r="K212" s="345"/>
      <c r="L212" s="345"/>
      <c r="M212" s="345"/>
    </row>
    <row r="213" spans="1:13" ht="12.75">
      <c r="A213" s="477" t="s">
        <v>236</v>
      </c>
      <c r="B213" s="467"/>
      <c r="C213" s="467"/>
      <c r="D213" s="514"/>
      <c r="E213" s="524"/>
      <c r="F213" s="524"/>
      <c r="G213" s="467"/>
      <c r="H213" s="529"/>
      <c r="I213" s="352" t="s">
        <v>22</v>
      </c>
      <c r="J213" s="353"/>
      <c r="K213" s="353"/>
      <c r="L213" s="353"/>
      <c r="M213" s="353"/>
    </row>
    <row r="214" spans="1:13" ht="12.75">
      <c r="A214" s="477">
        <v>53</v>
      </c>
      <c r="B214" s="479">
        <v>600</v>
      </c>
      <c r="C214" s="479">
        <v>60016</v>
      </c>
      <c r="D214" s="465">
        <v>6050</v>
      </c>
      <c r="E214" s="464" t="s">
        <v>237</v>
      </c>
      <c r="F214" s="464" t="s">
        <v>17</v>
      </c>
      <c r="G214" s="479" t="s">
        <v>141</v>
      </c>
      <c r="H214" s="523">
        <v>2594000</v>
      </c>
      <c r="I214" s="342" t="s">
        <v>19</v>
      </c>
      <c r="J214" s="343"/>
      <c r="K214" s="343"/>
      <c r="L214" s="343"/>
      <c r="M214" s="343">
        <v>2594000</v>
      </c>
    </row>
    <row r="215" spans="1:13" ht="12.75">
      <c r="A215" s="477" t="s">
        <v>238</v>
      </c>
      <c r="B215" s="479"/>
      <c r="C215" s="479"/>
      <c r="D215" s="465"/>
      <c r="E215" s="464"/>
      <c r="F215" s="464"/>
      <c r="G215" s="479"/>
      <c r="H215" s="523"/>
      <c r="I215" s="344" t="s">
        <v>20</v>
      </c>
      <c r="J215" s="345"/>
      <c r="K215" s="345"/>
      <c r="L215" s="345"/>
      <c r="M215" s="345">
        <f>M214</f>
        <v>2594000</v>
      </c>
    </row>
    <row r="216" spans="1:13" ht="22.5" customHeight="1">
      <c r="A216" s="477" t="s">
        <v>239</v>
      </c>
      <c r="B216" s="479"/>
      <c r="C216" s="479"/>
      <c r="D216" s="465"/>
      <c r="E216" s="464"/>
      <c r="F216" s="464"/>
      <c r="G216" s="479"/>
      <c r="H216" s="523"/>
      <c r="I216" s="346" t="s">
        <v>21</v>
      </c>
      <c r="J216" s="345"/>
      <c r="K216" s="345"/>
      <c r="L216" s="345"/>
      <c r="M216" s="345"/>
    </row>
    <row r="217" spans="1:13" ht="12.75">
      <c r="A217" s="477" t="s">
        <v>240</v>
      </c>
      <c r="B217" s="479"/>
      <c r="C217" s="479"/>
      <c r="D217" s="465"/>
      <c r="E217" s="464"/>
      <c r="F217" s="464"/>
      <c r="G217" s="479"/>
      <c r="H217" s="523"/>
      <c r="I217" s="347" t="s">
        <v>22</v>
      </c>
      <c r="J217" s="348"/>
      <c r="K217" s="348"/>
      <c r="L217" s="348"/>
      <c r="M217" s="348"/>
    </row>
    <row r="218" spans="1:13" ht="12.75">
      <c r="A218" s="477">
        <v>54</v>
      </c>
      <c r="B218" s="478">
        <v>600</v>
      </c>
      <c r="C218" s="478">
        <v>60016</v>
      </c>
      <c r="D218" s="463">
        <v>6050</v>
      </c>
      <c r="E218" s="525" t="s">
        <v>241</v>
      </c>
      <c r="F218" s="525" t="s">
        <v>17</v>
      </c>
      <c r="G218" s="478">
        <v>2014</v>
      </c>
      <c r="H218" s="530">
        <v>1466000</v>
      </c>
      <c r="I218" s="350" t="s">
        <v>19</v>
      </c>
      <c r="J218" s="351"/>
      <c r="K218" s="351"/>
      <c r="L218" s="351"/>
      <c r="M218" s="351">
        <v>1466000</v>
      </c>
    </row>
    <row r="219" spans="1:13" ht="12.75">
      <c r="A219" s="477" t="s">
        <v>242</v>
      </c>
      <c r="B219" s="478"/>
      <c r="C219" s="478"/>
      <c r="D219" s="463"/>
      <c r="E219" s="525"/>
      <c r="F219" s="525"/>
      <c r="G219" s="478"/>
      <c r="H219" s="530"/>
      <c r="I219" s="344" t="s">
        <v>20</v>
      </c>
      <c r="J219" s="345"/>
      <c r="K219" s="345"/>
      <c r="L219" s="345"/>
      <c r="M219" s="345">
        <f>M218</f>
        <v>1466000</v>
      </c>
    </row>
    <row r="220" spans="1:13" ht="22.5" customHeight="1">
      <c r="A220" s="477" t="s">
        <v>243</v>
      </c>
      <c r="B220" s="478"/>
      <c r="C220" s="478"/>
      <c r="D220" s="463"/>
      <c r="E220" s="525"/>
      <c r="F220" s="525"/>
      <c r="G220" s="478"/>
      <c r="H220" s="530"/>
      <c r="I220" s="346" t="s">
        <v>21</v>
      </c>
      <c r="J220" s="345"/>
      <c r="K220" s="345"/>
      <c r="L220" s="345"/>
      <c r="M220" s="345"/>
    </row>
    <row r="221" spans="1:13" ht="12.75">
      <c r="A221" s="477" t="s">
        <v>244</v>
      </c>
      <c r="B221" s="478"/>
      <c r="C221" s="478"/>
      <c r="D221" s="463"/>
      <c r="E221" s="525"/>
      <c r="F221" s="525"/>
      <c r="G221" s="478"/>
      <c r="H221" s="530"/>
      <c r="I221" s="347" t="s">
        <v>22</v>
      </c>
      <c r="J221" s="348"/>
      <c r="K221" s="348"/>
      <c r="L221" s="348"/>
      <c r="M221" s="348"/>
    </row>
    <row r="222" spans="1:17" ht="12.75">
      <c r="A222" s="477">
        <v>55</v>
      </c>
      <c r="B222" s="467">
        <v>600</v>
      </c>
      <c r="C222" s="467">
        <v>60016</v>
      </c>
      <c r="D222" s="514">
        <v>6050</v>
      </c>
      <c r="E222" s="524" t="s">
        <v>245</v>
      </c>
      <c r="F222" s="524" t="s">
        <v>17</v>
      </c>
      <c r="G222" s="467">
        <v>2014</v>
      </c>
      <c r="H222" s="529">
        <v>2256000</v>
      </c>
      <c r="I222" s="350" t="s">
        <v>19</v>
      </c>
      <c r="J222" s="351"/>
      <c r="K222" s="351"/>
      <c r="L222" s="351"/>
      <c r="M222" s="351">
        <v>2256000</v>
      </c>
      <c r="N222" s="331">
        <f aca="true" t="shared" si="7" ref="N222:Q225">J222+J226+J230+J234+J238+J242+J246+J250+J254</f>
        <v>325000</v>
      </c>
      <c r="O222" s="331">
        <f t="shared" si="7"/>
        <v>0</v>
      </c>
      <c r="P222" s="331">
        <f t="shared" si="7"/>
        <v>0</v>
      </c>
      <c r="Q222" s="331">
        <f t="shared" si="7"/>
        <v>11451000</v>
      </c>
    </row>
    <row r="223" spans="1:17" ht="12.75">
      <c r="A223" s="477" t="s">
        <v>246</v>
      </c>
      <c r="B223" s="467"/>
      <c r="C223" s="467"/>
      <c r="D223" s="514"/>
      <c r="E223" s="524"/>
      <c r="F223" s="524"/>
      <c r="G223" s="467"/>
      <c r="H223" s="529"/>
      <c r="I223" s="344" t="s">
        <v>20</v>
      </c>
      <c r="J223" s="345"/>
      <c r="K223" s="345"/>
      <c r="L223" s="345"/>
      <c r="M223" s="345">
        <v>339000</v>
      </c>
      <c r="N223" s="331">
        <f t="shared" si="7"/>
        <v>325000</v>
      </c>
      <c r="O223" s="331">
        <f t="shared" si="7"/>
        <v>0</v>
      </c>
      <c r="P223" s="331">
        <f t="shared" si="7"/>
        <v>0</v>
      </c>
      <c r="Q223" s="331">
        <f t="shared" si="7"/>
        <v>4981000</v>
      </c>
    </row>
    <row r="224" spans="1:17" ht="22.5" customHeight="1">
      <c r="A224" s="477" t="s">
        <v>247</v>
      </c>
      <c r="B224" s="467"/>
      <c r="C224" s="467"/>
      <c r="D224" s="514"/>
      <c r="E224" s="524"/>
      <c r="F224" s="524"/>
      <c r="G224" s="467"/>
      <c r="H224" s="529"/>
      <c r="I224" s="346" t="s">
        <v>21</v>
      </c>
      <c r="J224" s="345"/>
      <c r="K224" s="345"/>
      <c r="L224" s="345"/>
      <c r="M224" s="345">
        <v>0</v>
      </c>
      <c r="N224" s="331">
        <f t="shared" si="7"/>
        <v>0</v>
      </c>
      <c r="O224" s="331">
        <f t="shared" si="7"/>
        <v>0</v>
      </c>
      <c r="P224" s="331">
        <f t="shared" si="7"/>
        <v>0</v>
      </c>
      <c r="Q224" s="331">
        <f t="shared" si="7"/>
        <v>0</v>
      </c>
    </row>
    <row r="225" spans="1:17" ht="12.75">
      <c r="A225" s="477" t="s">
        <v>248</v>
      </c>
      <c r="B225" s="467"/>
      <c r="C225" s="467"/>
      <c r="D225" s="514"/>
      <c r="E225" s="524"/>
      <c r="F225" s="524"/>
      <c r="G225" s="467"/>
      <c r="H225" s="529"/>
      <c r="I225" s="352" t="s">
        <v>22</v>
      </c>
      <c r="J225" s="353"/>
      <c r="K225" s="353"/>
      <c r="L225" s="353"/>
      <c r="M225" s="348">
        <v>1917000</v>
      </c>
      <c r="N225" s="331">
        <f t="shared" si="7"/>
        <v>0</v>
      </c>
      <c r="O225" s="331">
        <f t="shared" si="7"/>
        <v>0</v>
      </c>
      <c r="P225" s="331">
        <f t="shared" si="7"/>
        <v>0</v>
      </c>
      <c r="Q225" s="331">
        <f t="shared" si="7"/>
        <v>6470000</v>
      </c>
    </row>
    <row r="226" spans="1:13" ht="12.75">
      <c r="A226" s="477">
        <v>56</v>
      </c>
      <c r="B226" s="479">
        <v>600</v>
      </c>
      <c r="C226" s="479">
        <v>60016</v>
      </c>
      <c r="D226" s="465">
        <v>6050</v>
      </c>
      <c r="E226" s="464" t="s">
        <v>249</v>
      </c>
      <c r="F226" s="464" t="s">
        <v>17</v>
      </c>
      <c r="G226" s="479" t="s">
        <v>250</v>
      </c>
      <c r="H226" s="523">
        <v>350000</v>
      </c>
      <c r="I226" s="342" t="s">
        <v>19</v>
      </c>
      <c r="J226" s="343">
        <v>325000</v>
      </c>
      <c r="K226" s="343"/>
      <c r="L226" s="343"/>
      <c r="M226" s="343"/>
    </row>
    <row r="227" spans="1:13" ht="12.75">
      <c r="A227" s="477" t="s">
        <v>251</v>
      </c>
      <c r="B227" s="479"/>
      <c r="C227" s="479"/>
      <c r="D227" s="465"/>
      <c r="E227" s="464"/>
      <c r="F227" s="464"/>
      <c r="G227" s="479"/>
      <c r="H227" s="523"/>
      <c r="I227" s="344" t="s">
        <v>20</v>
      </c>
      <c r="J227" s="345">
        <v>325000</v>
      </c>
      <c r="K227" s="345"/>
      <c r="L227" s="345"/>
      <c r="M227" s="345"/>
    </row>
    <row r="228" spans="1:13" ht="22.5" customHeight="1">
      <c r="A228" s="477" t="s">
        <v>252</v>
      </c>
      <c r="B228" s="479"/>
      <c r="C228" s="479"/>
      <c r="D228" s="465"/>
      <c r="E228" s="464"/>
      <c r="F228" s="464"/>
      <c r="G228" s="479"/>
      <c r="H228" s="523"/>
      <c r="I228" s="346" t="s">
        <v>21</v>
      </c>
      <c r="J228" s="345"/>
      <c r="K228" s="345"/>
      <c r="L228" s="345"/>
      <c r="M228" s="345"/>
    </row>
    <row r="229" spans="1:13" ht="12.75">
      <c r="A229" s="477" t="s">
        <v>253</v>
      </c>
      <c r="B229" s="479"/>
      <c r="C229" s="479"/>
      <c r="D229" s="465"/>
      <c r="E229" s="464"/>
      <c r="F229" s="464"/>
      <c r="G229" s="479"/>
      <c r="H229" s="523"/>
      <c r="I229" s="347" t="s">
        <v>22</v>
      </c>
      <c r="J229" s="348"/>
      <c r="K229" s="348"/>
      <c r="L229" s="348"/>
      <c r="M229" s="348"/>
    </row>
    <row r="230" spans="1:13" ht="12.75">
      <c r="A230" s="477">
        <v>57</v>
      </c>
      <c r="B230" s="478">
        <v>600</v>
      </c>
      <c r="C230" s="478">
        <v>60016</v>
      </c>
      <c r="D230" s="463">
        <v>6050</v>
      </c>
      <c r="E230" s="525" t="s">
        <v>254</v>
      </c>
      <c r="F230" s="525" t="s">
        <v>17</v>
      </c>
      <c r="G230" s="478">
        <v>2013</v>
      </c>
      <c r="H230" s="530">
        <v>1072000</v>
      </c>
      <c r="I230" s="350" t="s">
        <v>19</v>
      </c>
      <c r="J230" s="351"/>
      <c r="K230" s="351"/>
      <c r="L230" s="351"/>
      <c r="M230" s="351">
        <v>1072000</v>
      </c>
    </row>
    <row r="231" spans="1:13" ht="12.75">
      <c r="A231" s="477" t="s">
        <v>255</v>
      </c>
      <c r="B231" s="478"/>
      <c r="C231" s="478"/>
      <c r="D231" s="463"/>
      <c r="E231" s="525"/>
      <c r="F231" s="525"/>
      <c r="G231" s="478"/>
      <c r="H231" s="530"/>
      <c r="I231" s="344" t="s">
        <v>20</v>
      </c>
      <c r="J231" s="345"/>
      <c r="K231" s="345"/>
      <c r="L231" s="345"/>
      <c r="M231" s="345">
        <f>M230</f>
        <v>1072000</v>
      </c>
    </row>
    <row r="232" spans="1:13" ht="22.5" customHeight="1">
      <c r="A232" s="477" t="s">
        <v>256</v>
      </c>
      <c r="B232" s="478"/>
      <c r="C232" s="478"/>
      <c r="D232" s="463"/>
      <c r="E232" s="525"/>
      <c r="F232" s="525"/>
      <c r="G232" s="478"/>
      <c r="H232" s="530"/>
      <c r="I232" s="346" t="s">
        <v>21</v>
      </c>
      <c r="J232" s="345"/>
      <c r="K232" s="345"/>
      <c r="L232" s="345"/>
      <c r="M232" s="345"/>
    </row>
    <row r="233" spans="1:13" ht="12.75">
      <c r="A233" s="477" t="s">
        <v>257</v>
      </c>
      <c r="B233" s="478"/>
      <c r="C233" s="478"/>
      <c r="D233" s="463"/>
      <c r="E233" s="525"/>
      <c r="F233" s="525"/>
      <c r="G233" s="478"/>
      <c r="H233" s="530"/>
      <c r="I233" s="347" t="s">
        <v>22</v>
      </c>
      <c r="J233" s="348"/>
      <c r="K233" s="348"/>
      <c r="L233" s="348"/>
      <c r="M233" s="348"/>
    </row>
    <row r="234" spans="1:13" ht="12.75">
      <c r="A234" s="477">
        <v>58</v>
      </c>
      <c r="B234" s="467">
        <v>600</v>
      </c>
      <c r="C234" s="467">
        <v>60016</v>
      </c>
      <c r="D234" s="514">
        <v>6050</v>
      </c>
      <c r="E234" s="524" t="s">
        <v>258</v>
      </c>
      <c r="F234" s="524" t="s">
        <v>17</v>
      </c>
      <c r="G234" s="467">
        <v>2013</v>
      </c>
      <c r="H234" s="529">
        <v>959000</v>
      </c>
      <c r="I234" s="350" t="s">
        <v>19</v>
      </c>
      <c r="J234" s="351"/>
      <c r="K234" s="351"/>
      <c r="L234" s="351"/>
      <c r="M234" s="351">
        <v>959000</v>
      </c>
    </row>
    <row r="235" spans="1:13" ht="12.75">
      <c r="A235" s="477" t="s">
        <v>259</v>
      </c>
      <c r="B235" s="467"/>
      <c r="C235" s="467"/>
      <c r="D235" s="514"/>
      <c r="E235" s="524"/>
      <c r="F235" s="524"/>
      <c r="G235" s="467"/>
      <c r="H235" s="529"/>
      <c r="I235" s="344" t="s">
        <v>20</v>
      </c>
      <c r="J235" s="345"/>
      <c r="K235" s="345"/>
      <c r="L235" s="345"/>
      <c r="M235" s="345">
        <f>M234</f>
        <v>959000</v>
      </c>
    </row>
    <row r="236" spans="1:13" ht="22.5" customHeight="1">
      <c r="A236" s="477" t="s">
        <v>260</v>
      </c>
      <c r="B236" s="467"/>
      <c r="C236" s="467"/>
      <c r="D236" s="514"/>
      <c r="E236" s="524"/>
      <c r="F236" s="524"/>
      <c r="G236" s="467"/>
      <c r="H236" s="529"/>
      <c r="I236" s="346" t="s">
        <v>21</v>
      </c>
      <c r="J236" s="345"/>
      <c r="K236" s="345"/>
      <c r="L236" s="345"/>
      <c r="M236" s="345"/>
    </row>
    <row r="237" spans="1:13" ht="12.75">
      <c r="A237" s="477" t="s">
        <v>261</v>
      </c>
      <c r="B237" s="467"/>
      <c r="C237" s="467"/>
      <c r="D237" s="514"/>
      <c r="E237" s="524"/>
      <c r="F237" s="524"/>
      <c r="G237" s="467"/>
      <c r="H237" s="529"/>
      <c r="I237" s="352" t="s">
        <v>22</v>
      </c>
      <c r="J237" s="353"/>
      <c r="K237" s="353"/>
      <c r="L237" s="353"/>
      <c r="M237" s="353"/>
    </row>
    <row r="238" spans="1:13" ht="12.75">
      <c r="A238" s="477">
        <v>59</v>
      </c>
      <c r="B238" s="479">
        <v>600</v>
      </c>
      <c r="C238" s="479">
        <v>60016</v>
      </c>
      <c r="D238" s="465">
        <v>6050</v>
      </c>
      <c r="E238" s="464" t="s">
        <v>263</v>
      </c>
      <c r="F238" s="464" t="s">
        <v>17</v>
      </c>
      <c r="G238" s="479">
        <v>2014</v>
      </c>
      <c r="H238" s="523">
        <v>1354000</v>
      </c>
      <c r="I238" s="342" t="s">
        <v>19</v>
      </c>
      <c r="J238" s="343"/>
      <c r="K238" s="343"/>
      <c r="L238" s="343"/>
      <c r="M238" s="343">
        <v>1354000</v>
      </c>
    </row>
    <row r="239" spans="1:13" ht="12.75">
      <c r="A239" s="477" t="s">
        <v>264</v>
      </c>
      <c r="B239" s="479"/>
      <c r="C239" s="479"/>
      <c r="D239" s="465"/>
      <c r="E239" s="464"/>
      <c r="F239" s="464"/>
      <c r="G239" s="479"/>
      <c r="H239" s="523"/>
      <c r="I239" s="344" t="s">
        <v>20</v>
      </c>
      <c r="J239" s="345"/>
      <c r="K239" s="345"/>
      <c r="L239" s="345"/>
      <c r="M239" s="345">
        <f>M238</f>
        <v>1354000</v>
      </c>
    </row>
    <row r="240" spans="1:13" ht="22.5" customHeight="1">
      <c r="A240" s="477" t="s">
        <v>265</v>
      </c>
      <c r="B240" s="479"/>
      <c r="C240" s="479"/>
      <c r="D240" s="465"/>
      <c r="E240" s="464"/>
      <c r="F240" s="464"/>
      <c r="G240" s="479"/>
      <c r="H240" s="523"/>
      <c r="I240" s="346" t="s">
        <v>21</v>
      </c>
      <c r="J240" s="345"/>
      <c r="K240" s="345"/>
      <c r="L240" s="345"/>
      <c r="M240" s="345"/>
    </row>
    <row r="241" spans="1:13" ht="12.75">
      <c r="A241" s="477" t="s">
        <v>266</v>
      </c>
      <c r="B241" s="479"/>
      <c r="C241" s="479"/>
      <c r="D241" s="465"/>
      <c r="E241" s="464"/>
      <c r="F241" s="464"/>
      <c r="G241" s="479"/>
      <c r="H241" s="523"/>
      <c r="I241" s="347" t="s">
        <v>22</v>
      </c>
      <c r="J241" s="348"/>
      <c r="K241" s="348"/>
      <c r="L241" s="348"/>
      <c r="M241" s="348"/>
    </row>
    <row r="242" spans="1:13" ht="12.75">
      <c r="A242" s="477">
        <v>60</v>
      </c>
      <c r="B242" s="478">
        <v>600</v>
      </c>
      <c r="C242" s="478">
        <v>60016</v>
      </c>
      <c r="D242" s="463">
        <v>6050</v>
      </c>
      <c r="E242" s="525" t="s">
        <v>267</v>
      </c>
      <c r="F242" s="525" t="s">
        <v>17</v>
      </c>
      <c r="G242" s="478" t="s">
        <v>29</v>
      </c>
      <c r="H242" s="530">
        <v>1579000</v>
      </c>
      <c r="I242" s="350" t="s">
        <v>19</v>
      </c>
      <c r="J242" s="351"/>
      <c r="K242" s="351"/>
      <c r="L242" s="351"/>
      <c r="M242" s="351">
        <v>1579000</v>
      </c>
    </row>
    <row r="243" spans="1:13" ht="12.75">
      <c r="A243" s="477" t="s">
        <v>268</v>
      </c>
      <c r="B243" s="478"/>
      <c r="C243" s="478"/>
      <c r="D243" s="463"/>
      <c r="E243" s="525"/>
      <c r="F243" s="525"/>
      <c r="G243" s="478"/>
      <c r="H243" s="530"/>
      <c r="I243" s="344" t="s">
        <v>20</v>
      </c>
      <c r="J243" s="345"/>
      <c r="K243" s="345"/>
      <c r="L243" s="345"/>
      <c r="M243" s="345">
        <v>237000</v>
      </c>
    </row>
    <row r="244" spans="1:13" ht="22.5" customHeight="1">
      <c r="A244" s="477" t="s">
        <v>269</v>
      </c>
      <c r="B244" s="478"/>
      <c r="C244" s="478"/>
      <c r="D244" s="463"/>
      <c r="E244" s="525"/>
      <c r="F244" s="525"/>
      <c r="G244" s="478"/>
      <c r="H244" s="530"/>
      <c r="I244" s="346" t="s">
        <v>21</v>
      </c>
      <c r="J244" s="345"/>
      <c r="K244" s="345"/>
      <c r="L244" s="345"/>
      <c r="M244" s="345">
        <v>0</v>
      </c>
    </row>
    <row r="245" spans="1:13" ht="12.75">
      <c r="A245" s="477" t="s">
        <v>270</v>
      </c>
      <c r="B245" s="478"/>
      <c r="C245" s="478"/>
      <c r="D245" s="463"/>
      <c r="E245" s="525"/>
      <c r="F245" s="525"/>
      <c r="G245" s="478"/>
      <c r="H245" s="530"/>
      <c r="I245" s="347" t="s">
        <v>22</v>
      </c>
      <c r="J245" s="348"/>
      <c r="K245" s="348"/>
      <c r="L245" s="348"/>
      <c r="M245" s="348">
        <v>1342000</v>
      </c>
    </row>
    <row r="246" spans="1:13" ht="12.75">
      <c r="A246" s="477">
        <v>61</v>
      </c>
      <c r="B246" s="467">
        <v>600</v>
      </c>
      <c r="C246" s="467">
        <v>60016</v>
      </c>
      <c r="D246" s="514">
        <v>6050</v>
      </c>
      <c r="E246" s="524" t="s">
        <v>271</v>
      </c>
      <c r="F246" s="524" t="s">
        <v>17</v>
      </c>
      <c r="G246" s="467" t="s">
        <v>29</v>
      </c>
      <c r="H246" s="529">
        <v>2312000</v>
      </c>
      <c r="I246" s="350" t="s">
        <v>19</v>
      </c>
      <c r="J246" s="351"/>
      <c r="K246" s="351"/>
      <c r="L246" s="351"/>
      <c r="M246" s="351">
        <v>2312000</v>
      </c>
    </row>
    <row r="247" spans="1:13" ht="12.75">
      <c r="A247" s="477" t="s">
        <v>272</v>
      </c>
      <c r="B247" s="467"/>
      <c r="C247" s="467"/>
      <c r="D247" s="514"/>
      <c r="E247" s="524"/>
      <c r="F247" s="524"/>
      <c r="G247" s="467"/>
      <c r="H247" s="529"/>
      <c r="I247" s="344" t="s">
        <v>20</v>
      </c>
      <c r="J247" s="345"/>
      <c r="K247" s="345"/>
      <c r="L247" s="345"/>
      <c r="M247" s="345">
        <v>347000</v>
      </c>
    </row>
    <row r="248" spans="1:13" ht="22.5" customHeight="1">
      <c r="A248" s="477" t="s">
        <v>273</v>
      </c>
      <c r="B248" s="467"/>
      <c r="C248" s="467"/>
      <c r="D248" s="514"/>
      <c r="E248" s="524"/>
      <c r="F248" s="524"/>
      <c r="G248" s="467"/>
      <c r="H248" s="529"/>
      <c r="I248" s="346" t="s">
        <v>21</v>
      </c>
      <c r="J248" s="345"/>
      <c r="K248" s="345"/>
      <c r="L248" s="345"/>
      <c r="M248" s="345">
        <v>0</v>
      </c>
    </row>
    <row r="249" spans="1:13" ht="12.75">
      <c r="A249" s="477" t="s">
        <v>274</v>
      </c>
      <c r="B249" s="467"/>
      <c r="C249" s="467"/>
      <c r="D249" s="514"/>
      <c r="E249" s="524"/>
      <c r="F249" s="524"/>
      <c r="G249" s="467"/>
      <c r="H249" s="529"/>
      <c r="I249" s="352" t="s">
        <v>22</v>
      </c>
      <c r="J249" s="353"/>
      <c r="K249" s="353"/>
      <c r="L249" s="353"/>
      <c r="M249" s="348">
        <v>1965000</v>
      </c>
    </row>
    <row r="250" spans="1:13" ht="12.75">
      <c r="A250" s="477">
        <v>62</v>
      </c>
      <c r="B250" s="479">
        <v>600</v>
      </c>
      <c r="C250" s="479">
        <v>60016</v>
      </c>
      <c r="D250" s="465">
        <v>6050</v>
      </c>
      <c r="E250" s="464" t="s">
        <v>275</v>
      </c>
      <c r="F250" s="464" t="s">
        <v>17</v>
      </c>
      <c r="G250" s="479">
        <v>2014</v>
      </c>
      <c r="H250" s="523">
        <v>1467000</v>
      </c>
      <c r="I250" s="342" t="s">
        <v>19</v>
      </c>
      <c r="J250" s="343"/>
      <c r="K250" s="343"/>
      <c r="L250" s="343"/>
      <c r="M250" s="343">
        <v>1467000</v>
      </c>
    </row>
    <row r="251" spans="1:13" ht="12.75">
      <c r="A251" s="477" t="s">
        <v>276</v>
      </c>
      <c r="B251" s="479"/>
      <c r="C251" s="479"/>
      <c r="D251" s="465"/>
      <c r="E251" s="464"/>
      <c r="F251" s="464"/>
      <c r="G251" s="479"/>
      <c r="H251" s="523"/>
      <c r="I251" s="344" t="s">
        <v>20</v>
      </c>
      <c r="J251" s="345"/>
      <c r="K251" s="345"/>
      <c r="L251" s="345"/>
      <c r="M251" s="345">
        <v>221000</v>
      </c>
    </row>
    <row r="252" spans="1:13" ht="22.5" customHeight="1">
      <c r="A252" s="477" t="s">
        <v>277</v>
      </c>
      <c r="B252" s="479"/>
      <c r="C252" s="479"/>
      <c r="D252" s="465"/>
      <c r="E252" s="464"/>
      <c r="F252" s="464"/>
      <c r="G252" s="479"/>
      <c r="H252" s="523"/>
      <c r="I252" s="346" t="s">
        <v>21</v>
      </c>
      <c r="J252" s="345"/>
      <c r="K252" s="345"/>
      <c r="L252" s="345"/>
      <c r="M252" s="345">
        <v>0</v>
      </c>
    </row>
    <row r="253" spans="1:13" ht="12.75">
      <c r="A253" s="477" t="s">
        <v>278</v>
      </c>
      <c r="B253" s="479"/>
      <c r="C253" s="479"/>
      <c r="D253" s="465"/>
      <c r="E253" s="464"/>
      <c r="F253" s="464"/>
      <c r="G253" s="479"/>
      <c r="H253" s="523"/>
      <c r="I253" s="347" t="s">
        <v>22</v>
      </c>
      <c r="J253" s="348"/>
      <c r="K253" s="348"/>
      <c r="L253" s="348"/>
      <c r="M253" s="348">
        <v>1246000</v>
      </c>
    </row>
    <row r="254" spans="1:13" ht="12.75">
      <c r="A254" s="477">
        <v>63</v>
      </c>
      <c r="B254" s="478">
        <v>600</v>
      </c>
      <c r="C254" s="478">
        <v>60016</v>
      </c>
      <c r="D254" s="463">
        <v>6050</v>
      </c>
      <c r="E254" s="525" t="s">
        <v>279</v>
      </c>
      <c r="F254" s="525" t="s">
        <v>17</v>
      </c>
      <c r="G254" s="478">
        <v>2014</v>
      </c>
      <c r="H254" s="530">
        <v>452000</v>
      </c>
      <c r="I254" s="350" t="s">
        <v>19</v>
      </c>
      <c r="J254" s="351"/>
      <c r="K254" s="351"/>
      <c r="L254" s="351"/>
      <c r="M254" s="351">
        <v>452000</v>
      </c>
    </row>
    <row r="255" spans="1:13" ht="12.75">
      <c r="A255" s="477" t="s">
        <v>280</v>
      </c>
      <c r="B255" s="478"/>
      <c r="C255" s="478"/>
      <c r="D255" s="463"/>
      <c r="E255" s="525"/>
      <c r="F255" s="525"/>
      <c r="G255" s="478"/>
      <c r="H255" s="530"/>
      <c r="I255" s="344" t="s">
        <v>20</v>
      </c>
      <c r="J255" s="345"/>
      <c r="K255" s="345"/>
      <c r="L255" s="345"/>
      <c r="M255" s="345">
        <f>M254</f>
        <v>452000</v>
      </c>
    </row>
    <row r="256" spans="1:13" ht="22.5" customHeight="1">
      <c r="A256" s="477" t="s">
        <v>281</v>
      </c>
      <c r="B256" s="478"/>
      <c r="C256" s="478"/>
      <c r="D256" s="463"/>
      <c r="E256" s="525"/>
      <c r="F256" s="525"/>
      <c r="G256" s="478"/>
      <c r="H256" s="530"/>
      <c r="I256" s="346" t="s">
        <v>21</v>
      </c>
      <c r="J256" s="345"/>
      <c r="K256" s="345"/>
      <c r="L256" s="345"/>
      <c r="M256" s="345"/>
    </row>
    <row r="257" spans="1:13" ht="12.75">
      <c r="A257" s="477" t="s">
        <v>282</v>
      </c>
      <c r="B257" s="478"/>
      <c r="C257" s="478"/>
      <c r="D257" s="463"/>
      <c r="E257" s="525"/>
      <c r="F257" s="525"/>
      <c r="G257" s="478"/>
      <c r="H257" s="530"/>
      <c r="I257" s="347" t="s">
        <v>22</v>
      </c>
      <c r="J257" s="348"/>
      <c r="K257" s="348"/>
      <c r="L257" s="348"/>
      <c r="M257" s="348"/>
    </row>
    <row r="258" spans="1:17" ht="12.75">
      <c r="A258" s="477">
        <v>64</v>
      </c>
      <c r="B258" s="467">
        <v>600</v>
      </c>
      <c r="C258" s="467">
        <v>60016</v>
      </c>
      <c r="D258" s="514">
        <v>6050</v>
      </c>
      <c r="E258" s="524" t="s">
        <v>283</v>
      </c>
      <c r="F258" s="524" t="s">
        <v>17</v>
      </c>
      <c r="G258" s="467">
        <v>2012</v>
      </c>
      <c r="H258" s="529">
        <v>1297000</v>
      </c>
      <c r="I258" s="350" t="s">
        <v>19</v>
      </c>
      <c r="J258" s="351"/>
      <c r="K258" s="351"/>
      <c r="L258" s="351"/>
      <c r="M258" s="351">
        <v>1297000</v>
      </c>
      <c r="N258" s="331">
        <f aca="true" t="shared" si="8" ref="N258:Q261">J258+J262+J266+J270+J274+J278+J282+J286</f>
        <v>396000</v>
      </c>
      <c r="O258" s="331">
        <f t="shared" si="8"/>
        <v>2576000</v>
      </c>
      <c r="P258" s="331">
        <f t="shared" si="8"/>
        <v>4281000</v>
      </c>
      <c r="Q258" s="331">
        <f t="shared" si="8"/>
        <v>5030000</v>
      </c>
    </row>
    <row r="259" spans="1:17" ht="12.75">
      <c r="A259" s="477" t="s">
        <v>284</v>
      </c>
      <c r="B259" s="467"/>
      <c r="C259" s="467"/>
      <c r="D259" s="514"/>
      <c r="E259" s="524"/>
      <c r="F259" s="524"/>
      <c r="G259" s="467"/>
      <c r="H259" s="529"/>
      <c r="I259" s="344" t="s">
        <v>20</v>
      </c>
      <c r="J259" s="345"/>
      <c r="K259" s="345"/>
      <c r="L259" s="345"/>
      <c r="M259" s="345">
        <v>195000</v>
      </c>
      <c r="N259" s="331">
        <f t="shared" si="8"/>
        <v>197000</v>
      </c>
      <c r="O259" s="331">
        <f t="shared" si="8"/>
        <v>2576000</v>
      </c>
      <c r="P259" s="331">
        <f t="shared" si="8"/>
        <v>3686000</v>
      </c>
      <c r="Q259" s="331">
        <f t="shared" si="8"/>
        <v>1038000</v>
      </c>
    </row>
    <row r="260" spans="1:17" ht="22.5" customHeight="1">
      <c r="A260" s="477" t="s">
        <v>285</v>
      </c>
      <c r="B260" s="467"/>
      <c r="C260" s="467"/>
      <c r="D260" s="514"/>
      <c r="E260" s="524"/>
      <c r="F260" s="524"/>
      <c r="G260" s="467"/>
      <c r="H260" s="529"/>
      <c r="I260" s="346" t="s">
        <v>21</v>
      </c>
      <c r="J260" s="345"/>
      <c r="K260" s="345"/>
      <c r="L260" s="345"/>
      <c r="M260" s="345">
        <v>0</v>
      </c>
      <c r="N260" s="331">
        <f t="shared" si="8"/>
        <v>199000</v>
      </c>
      <c r="O260" s="331">
        <f t="shared" si="8"/>
        <v>0</v>
      </c>
      <c r="P260" s="331">
        <f t="shared" si="8"/>
        <v>0</v>
      </c>
      <c r="Q260" s="331">
        <f t="shared" si="8"/>
        <v>0</v>
      </c>
    </row>
    <row r="261" spans="1:17" ht="12.75">
      <c r="A261" s="477" t="s">
        <v>286</v>
      </c>
      <c r="B261" s="467"/>
      <c r="C261" s="467"/>
      <c r="D261" s="514"/>
      <c r="E261" s="524"/>
      <c r="F261" s="524"/>
      <c r="G261" s="467"/>
      <c r="H261" s="529"/>
      <c r="I261" s="352" t="s">
        <v>22</v>
      </c>
      <c r="J261" s="353"/>
      <c r="K261" s="353"/>
      <c r="L261" s="353"/>
      <c r="M261" s="348">
        <v>1102000</v>
      </c>
      <c r="N261" s="331">
        <f t="shared" si="8"/>
        <v>0</v>
      </c>
      <c r="O261" s="331">
        <f t="shared" si="8"/>
        <v>0</v>
      </c>
      <c r="P261" s="331">
        <f t="shared" si="8"/>
        <v>595000</v>
      </c>
      <c r="Q261" s="331">
        <f t="shared" si="8"/>
        <v>3992000</v>
      </c>
    </row>
    <row r="262" spans="1:13" ht="12.75">
      <c r="A262" s="477">
        <v>65</v>
      </c>
      <c r="B262" s="479">
        <v>600</v>
      </c>
      <c r="C262" s="479">
        <v>60016</v>
      </c>
      <c r="D262" s="465">
        <v>6050</v>
      </c>
      <c r="E262" s="464" t="s">
        <v>287</v>
      </c>
      <c r="F262" s="464" t="s">
        <v>17</v>
      </c>
      <c r="G262" s="479">
        <v>2014</v>
      </c>
      <c r="H262" s="523">
        <v>2100000</v>
      </c>
      <c r="I262" s="342" t="s">
        <v>19</v>
      </c>
      <c r="J262" s="343"/>
      <c r="K262" s="343"/>
      <c r="L262" s="343"/>
      <c r="M262" s="343">
        <v>2100000</v>
      </c>
    </row>
    <row r="263" spans="1:13" ht="12.75">
      <c r="A263" s="477" t="s">
        <v>288</v>
      </c>
      <c r="B263" s="479"/>
      <c r="C263" s="479"/>
      <c r="D263" s="465"/>
      <c r="E263" s="464"/>
      <c r="F263" s="464"/>
      <c r="G263" s="479"/>
      <c r="H263" s="523"/>
      <c r="I263" s="344" t="s">
        <v>20</v>
      </c>
      <c r="J263" s="345"/>
      <c r="K263" s="345"/>
      <c r="L263" s="345"/>
      <c r="M263" s="345">
        <f>M262*0.15</f>
        <v>315000</v>
      </c>
    </row>
    <row r="264" spans="1:13" ht="22.5" customHeight="1">
      <c r="A264" s="477" t="s">
        <v>289</v>
      </c>
      <c r="B264" s="479"/>
      <c r="C264" s="479"/>
      <c r="D264" s="465"/>
      <c r="E264" s="464"/>
      <c r="F264" s="464"/>
      <c r="G264" s="479"/>
      <c r="H264" s="523"/>
      <c r="I264" s="346" t="s">
        <v>21</v>
      </c>
      <c r="J264" s="345"/>
      <c r="K264" s="345"/>
      <c r="L264" s="345"/>
      <c r="M264" s="345">
        <v>0</v>
      </c>
    </row>
    <row r="265" spans="1:13" ht="12.75">
      <c r="A265" s="477" t="s">
        <v>290</v>
      </c>
      <c r="B265" s="479"/>
      <c r="C265" s="479"/>
      <c r="D265" s="465"/>
      <c r="E265" s="464"/>
      <c r="F265" s="464"/>
      <c r="G265" s="479"/>
      <c r="H265" s="523"/>
      <c r="I265" s="347" t="s">
        <v>22</v>
      </c>
      <c r="J265" s="348"/>
      <c r="K265" s="348"/>
      <c r="L265" s="348"/>
      <c r="M265" s="348">
        <f>M262*0.85</f>
        <v>1785000</v>
      </c>
    </row>
    <row r="266" spans="1:13" ht="12.75">
      <c r="A266" s="477">
        <v>66</v>
      </c>
      <c r="B266" s="478">
        <v>600</v>
      </c>
      <c r="C266" s="478">
        <v>60016</v>
      </c>
      <c r="D266" s="463">
        <v>6050</v>
      </c>
      <c r="E266" s="525" t="s">
        <v>291</v>
      </c>
      <c r="F266" s="525" t="s">
        <v>17</v>
      </c>
      <c r="G266" s="478" t="s">
        <v>292</v>
      </c>
      <c r="H266" s="530">
        <v>2000000</v>
      </c>
      <c r="I266" s="350" t="s">
        <v>19</v>
      </c>
      <c r="J266" s="351"/>
      <c r="K266" s="351"/>
      <c r="L266" s="351">
        <v>700000</v>
      </c>
      <c r="M266" s="351">
        <v>1300000</v>
      </c>
    </row>
    <row r="267" spans="1:13" ht="12.75">
      <c r="A267" s="477" t="s">
        <v>293</v>
      </c>
      <c r="B267" s="478"/>
      <c r="C267" s="478"/>
      <c r="D267" s="463"/>
      <c r="E267" s="525"/>
      <c r="F267" s="525"/>
      <c r="G267" s="478"/>
      <c r="H267" s="530"/>
      <c r="I267" s="344" t="s">
        <v>20</v>
      </c>
      <c r="J267" s="345"/>
      <c r="K267" s="345"/>
      <c r="L267" s="345">
        <f>L266*0.15</f>
        <v>105000</v>
      </c>
      <c r="M267" s="345">
        <f>M266*0.15</f>
        <v>195000</v>
      </c>
    </row>
    <row r="268" spans="1:13" ht="22.5" customHeight="1">
      <c r="A268" s="477" t="s">
        <v>294</v>
      </c>
      <c r="B268" s="478"/>
      <c r="C268" s="478"/>
      <c r="D268" s="463"/>
      <c r="E268" s="525"/>
      <c r="F268" s="525"/>
      <c r="G268" s="478"/>
      <c r="H268" s="530"/>
      <c r="I268" s="346" t="s">
        <v>21</v>
      </c>
      <c r="J268" s="345"/>
      <c r="K268" s="345"/>
      <c r="L268" s="345">
        <v>0</v>
      </c>
      <c r="M268" s="345">
        <v>0</v>
      </c>
    </row>
    <row r="269" spans="1:13" ht="12.75">
      <c r="A269" s="477" t="s">
        <v>295</v>
      </c>
      <c r="B269" s="478"/>
      <c r="C269" s="478"/>
      <c r="D269" s="463"/>
      <c r="E269" s="525"/>
      <c r="F269" s="525"/>
      <c r="G269" s="478"/>
      <c r="H269" s="530"/>
      <c r="I269" s="347" t="s">
        <v>22</v>
      </c>
      <c r="J269" s="348"/>
      <c r="K269" s="348"/>
      <c r="L269" s="348">
        <f>L266*0.85</f>
        <v>595000</v>
      </c>
      <c r="M269" s="348">
        <f>M266*0.85</f>
        <v>1105000</v>
      </c>
    </row>
    <row r="270" spans="1:13" ht="12.75">
      <c r="A270" s="477">
        <v>67</v>
      </c>
      <c r="B270" s="478">
        <v>700</v>
      </c>
      <c r="C270" s="478">
        <v>70005</v>
      </c>
      <c r="D270" s="463">
        <v>6050</v>
      </c>
      <c r="E270" s="525" t="s">
        <v>296</v>
      </c>
      <c r="F270" s="525" t="s">
        <v>297</v>
      </c>
      <c r="G270" s="478">
        <v>2008</v>
      </c>
      <c r="H270" s="530">
        <v>30000</v>
      </c>
      <c r="I270" s="350" t="s">
        <v>19</v>
      </c>
      <c r="J270" s="353">
        <v>30000</v>
      </c>
      <c r="K270" s="353"/>
      <c r="L270" s="353"/>
      <c r="M270" s="353"/>
    </row>
    <row r="271" spans="1:13" ht="12.75">
      <c r="A271" s="477" t="s">
        <v>298</v>
      </c>
      <c r="B271" s="478"/>
      <c r="C271" s="478"/>
      <c r="D271" s="463"/>
      <c r="E271" s="525"/>
      <c r="F271" s="525"/>
      <c r="G271" s="478"/>
      <c r="H271" s="530"/>
      <c r="I271" s="344" t="s">
        <v>20</v>
      </c>
      <c r="J271" s="345">
        <v>30000</v>
      </c>
      <c r="K271" s="345"/>
      <c r="L271" s="345"/>
      <c r="M271" s="345"/>
    </row>
    <row r="272" spans="1:13" ht="22.5">
      <c r="A272" s="477" t="s">
        <v>299</v>
      </c>
      <c r="B272" s="478"/>
      <c r="C272" s="478"/>
      <c r="D272" s="463"/>
      <c r="E272" s="525"/>
      <c r="F272" s="525"/>
      <c r="G272" s="478"/>
      <c r="H272" s="530"/>
      <c r="I272" s="346" t="s">
        <v>21</v>
      </c>
      <c r="J272" s="345"/>
      <c r="K272" s="345"/>
      <c r="L272" s="345"/>
      <c r="M272" s="345"/>
    </row>
    <row r="273" spans="1:13" ht="12.75">
      <c r="A273" s="477" t="s">
        <v>300</v>
      </c>
      <c r="B273" s="478"/>
      <c r="C273" s="478"/>
      <c r="D273" s="463"/>
      <c r="E273" s="525"/>
      <c r="F273" s="525"/>
      <c r="G273" s="478"/>
      <c r="H273" s="530"/>
      <c r="I273" s="347" t="s">
        <v>22</v>
      </c>
      <c r="J273" s="349"/>
      <c r="K273" s="349"/>
      <c r="L273" s="349"/>
      <c r="M273" s="349"/>
    </row>
    <row r="274" spans="1:13" ht="12.75">
      <c r="A274" s="477">
        <v>68</v>
      </c>
      <c r="B274" s="467">
        <v>700</v>
      </c>
      <c r="C274" s="467">
        <v>70095</v>
      </c>
      <c r="D274" s="514">
        <v>6050</v>
      </c>
      <c r="E274" s="524" t="s">
        <v>301</v>
      </c>
      <c r="F274" s="524" t="s">
        <v>17</v>
      </c>
      <c r="G274" s="467" t="s">
        <v>39</v>
      </c>
      <c r="H274" s="529">
        <v>4000000</v>
      </c>
      <c r="I274" s="350" t="s">
        <v>19</v>
      </c>
      <c r="J274" s="351"/>
      <c r="K274" s="351">
        <v>1075000</v>
      </c>
      <c r="L274" s="351">
        <v>2920000</v>
      </c>
      <c r="M274" s="351"/>
    </row>
    <row r="275" spans="1:13" ht="12.75">
      <c r="A275" s="477" t="s">
        <v>302</v>
      </c>
      <c r="B275" s="467"/>
      <c r="C275" s="467"/>
      <c r="D275" s="514"/>
      <c r="E275" s="524"/>
      <c r="F275" s="524"/>
      <c r="G275" s="467"/>
      <c r="H275" s="529"/>
      <c r="I275" s="344" t="s">
        <v>20</v>
      </c>
      <c r="J275" s="345"/>
      <c r="K275" s="345">
        <f>K274</f>
        <v>1075000</v>
      </c>
      <c r="L275" s="345">
        <f>L274</f>
        <v>2920000</v>
      </c>
      <c r="M275" s="345"/>
    </row>
    <row r="276" spans="1:13" ht="22.5" customHeight="1">
      <c r="A276" s="477" t="s">
        <v>303</v>
      </c>
      <c r="B276" s="467"/>
      <c r="C276" s="467"/>
      <c r="D276" s="514"/>
      <c r="E276" s="524"/>
      <c r="F276" s="524"/>
      <c r="G276" s="467"/>
      <c r="H276" s="529"/>
      <c r="I276" s="346" t="s">
        <v>21</v>
      </c>
      <c r="J276" s="345"/>
      <c r="K276" s="345"/>
      <c r="L276" s="345"/>
      <c r="M276" s="345"/>
    </row>
    <row r="277" spans="1:13" ht="12.75">
      <c r="A277" s="477" t="s">
        <v>304</v>
      </c>
      <c r="B277" s="467"/>
      <c r="C277" s="467"/>
      <c r="D277" s="514"/>
      <c r="E277" s="524"/>
      <c r="F277" s="524"/>
      <c r="G277" s="467"/>
      <c r="H277" s="529"/>
      <c r="I277" s="352" t="s">
        <v>22</v>
      </c>
      <c r="J277" s="353"/>
      <c r="K277" s="353"/>
      <c r="L277" s="353"/>
      <c r="M277" s="353"/>
    </row>
    <row r="278" spans="1:13" ht="12.75">
      <c r="A278" s="477">
        <v>69</v>
      </c>
      <c r="B278" s="479">
        <v>710</v>
      </c>
      <c r="C278" s="479">
        <v>71035</v>
      </c>
      <c r="D278" s="465">
        <v>6050</v>
      </c>
      <c r="E278" s="464" t="s">
        <v>305</v>
      </c>
      <c r="F278" s="464" t="s">
        <v>17</v>
      </c>
      <c r="G278" s="479" t="s">
        <v>18</v>
      </c>
      <c r="H278" s="523">
        <v>1800000</v>
      </c>
      <c r="I278" s="342" t="s">
        <v>19</v>
      </c>
      <c r="J278" s="343">
        <v>100000</v>
      </c>
      <c r="K278" s="343">
        <v>701000</v>
      </c>
      <c r="L278" s="343">
        <v>661000</v>
      </c>
      <c r="M278" s="343">
        <v>333000</v>
      </c>
    </row>
    <row r="279" spans="1:13" ht="12.75">
      <c r="A279" s="477" t="s">
        <v>306</v>
      </c>
      <c r="B279" s="479"/>
      <c r="C279" s="479"/>
      <c r="D279" s="465"/>
      <c r="E279" s="464"/>
      <c r="F279" s="464"/>
      <c r="G279" s="479"/>
      <c r="H279" s="523"/>
      <c r="I279" s="344" t="s">
        <v>20</v>
      </c>
      <c r="J279" s="345">
        <f>J278</f>
        <v>100000</v>
      </c>
      <c r="K279" s="345">
        <f>K278</f>
        <v>701000</v>
      </c>
      <c r="L279" s="345">
        <f>L278</f>
        <v>661000</v>
      </c>
      <c r="M279" s="345">
        <f>M278</f>
        <v>333000</v>
      </c>
    </row>
    <row r="280" spans="1:13" ht="22.5" customHeight="1">
      <c r="A280" s="477" t="s">
        <v>307</v>
      </c>
      <c r="B280" s="479"/>
      <c r="C280" s="479"/>
      <c r="D280" s="465"/>
      <c r="E280" s="464"/>
      <c r="F280" s="464"/>
      <c r="G280" s="479"/>
      <c r="H280" s="523"/>
      <c r="I280" s="346" t="s">
        <v>21</v>
      </c>
      <c r="J280" s="345"/>
      <c r="K280" s="345"/>
      <c r="L280" s="345"/>
      <c r="M280" s="345"/>
    </row>
    <row r="281" spans="1:13" ht="12.75">
      <c r="A281" s="477" t="s">
        <v>308</v>
      </c>
      <c r="B281" s="479"/>
      <c r="C281" s="479"/>
      <c r="D281" s="465"/>
      <c r="E281" s="464"/>
      <c r="F281" s="464"/>
      <c r="G281" s="479"/>
      <c r="H281" s="523"/>
      <c r="I281" s="347" t="s">
        <v>22</v>
      </c>
      <c r="J281" s="348"/>
      <c r="K281" s="348"/>
      <c r="L281" s="348"/>
      <c r="M281" s="348"/>
    </row>
    <row r="282" spans="1:13" ht="12.75">
      <c r="A282" s="477">
        <v>70</v>
      </c>
      <c r="B282" s="478">
        <v>710</v>
      </c>
      <c r="C282" s="478">
        <v>71035</v>
      </c>
      <c r="D282" s="463">
        <v>6050</v>
      </c>
      <c r="E282" s="525" t="s">
        <v>309</v>
      </c>
      <c r="F282" s="525" t="s">
        <v>17</v>
      </c>
      <c r="G282" s="478">
        <v>2009</v>
      </c>
      <c r="H282" s="530">
        <v>800000</v>
      </c>
      <c r="I282" s="350" t="s">
        <v>19</v>
      </c>
      <c r="J282" s="351"/>
      <c r="K282" s="351">
        <v>800000</v>
      </c>
      <c r="L282" s="351"/>
      <c r="M282" s="351"/>
    </row>
    <row r="283" spans="1:13" ht="12.75">
      <c r="A283" s="477" t="s">
        <v>310</v>
      </c>
      <c r="B283" s="478"/>
      <c r="C283" s="478"/>
      <c r="D283" s="463"/>
      <c r="E283" s="525"/>
      <c r="F283" s="525"/>
      <c r="G283" s="478"/>
      <c r="H283" s="530"/>
      <c r="I283" s="344" t="s">
        <v>20</v>
      </c>
      <c r="J283" s="345"/>
      <c r="K283" s="345">
        <f>K282</f>
        <v>800000</v>
      </c>
      <c r="L283" s="345"/>
      <c r="M283" s="345"/>
    </row>
    <row r="284" spans="1:13" ht="22.5" customHeight="1">
      <c r="A284" s="477" t="s">
        <v>311</v>
      </c>
      <c r="B284" s="478"/>
      <c r="C284" s="478"/>
      <c r="D284" s="463"/>
      <c r="E284" s="525"/>
      <c r="F284" s="525"/>
      <c r="G284" s="478"/>
      <c r="H284" s="530"/>
      <c r="I284" s="346" t="s">
        <v>21</v>
      </c>
      <c r="J284" s="345"/>
      <c r="K284" s="345"/>
      <c r="L284" s="345"/>
      <c r="M284" s="345"/>
    </row>
    <row r="285" spans="1:13" ht="12.75">
      <c r="A285" s="477" t="s">
        <v>312</v>
      </c>
      <c r="B285" s="478"/>
      <c r="C285" s="478"/>
      <c r="D285" s="463"/>
      <c r="E285" s="525"/>
      <c r="F285" s="525"/>
      <c r="G285" s="478"/>
      <c r="H285" s="530"/>
      <c r="I285" s="347" t="s">
        <v>22</v>
      </c>
      <c r="J285" s="348"/>
      <c r="K285" s="348"/>
      <c r="L285" s="348"/>
      <c r="M285" s="348"/>
    </row>
    <row r="286" spans="1:13" ht="12.75">
      <c r="A286" s="477">
        <v>71</v>
      </c>
      <c r="B286" s="479">
        <v>750</v>
      </c>
      <c r="C286" s="479">
        <v>75023</v>
      </c>
      <c r="D286" s="465">
        <v>6050</v>
      </c>
      <c r="E286" s="464" t="s">
        <v>313</v>
      </c>
      <c r="F286" s="464" t="s">
        <v>17</v>
      </c>
      <c r="G286" s="479" t="s">
        <v>34</v>
      </c>
      <c r="H286" s="523">
        <v>270000</v>
      </c>
      <c r="I286" s="342" t="s">
        <v>19</v>
      </c>
      <c r="J286" s="343">
        <v>266000</v>
      </c>
      <c r="K286" s="343"/>
      <c r="L286" s="343"/>
      <c r="M286" s="343"/>
    </row>
    <row r="287" spans="1:13" ht="12.75">
      <c r="A287" s="477" t="s">
        <v>314</v>
      </c>
      <c r="B287" s="479"/>
      <c r="C287" s="479"/>
      <c r="D287" s="465"/>
      <c r="E287" s="464"/>
      <c r="F287" s="464"/>
      <c r="G287" s="479"/>
      <c r="H287" s="523"/>
      <c r="I287" s="344" t="s">
        <v>20</v>
      </c>
      <c r="J287" s="345">
        <v>67000</v>
      </c>
      <c r="K287" s="345"/>
      <c r="L287" s="345"/>
      <c r="M287" s="345"/>
    </row>
    <row r="288" spans="1:13" ht="22.5" customHeight="1">
      <c r="A288" s="477" t="s">
        <v>315</v>
      </c>
      <c r="B288" s="479"/>
      <c r="C288" s="479"/>
      <c r="D288" s="465"/>
      <c r="E288" s="464"/>
      <c r="F288" s="464"/>
      <c r="G288" s="479"/>
      <c r="H288" s="523"/>
      <c r="I288" s="346" t="s">
        <v>21</v>
      </c>
      <c r="J288" s="345">
        <v>199000</v>
      </c>
      <c r="K288" s="345"/>
      <c r="L288" s="345"/>
      <c r="M288" s="345"/>
    </row>
    <row r="289" spans="1:13" ht="12.75">
      <c r="A289" s="477" t="s">
        <v>316</v>
      </c>
      <c r="B289" s="479"/>
      <c r="C289" s="479"/>
      <c r="D289" s="465"/>
      <c r="E289" s="464"/>
      <c r="F289" s="464"/>
      <c r="G289" s="479"/>
      <c r="H289" s="523"/>
      <c r="I289" s="347" t="s">
        <v>22</v>
      </c>
      <c r="J289" s="348">
        <v>0</v>
      </c>
      <c r="K289" s="348"/>
      <c r="L289" s="348"/>
      <c r="M289" s="348"/>
    </row>
    <row r="290" spans="1:17" ht="12.75">
      <c r="A290" s="477">
        <v>72</v>
      </c>
      <c r="B290" s="478">
        <v>750</v>
      </c>
      <c r="C290" s="478">
        <v>75023</v>
      </c>
      <c r="D290" s="463">
        <v>6050</v>
      </c>
      <c r="E290" s="525" t="s">
        <v>317</v>
      </c>
      <c r="F290" s="525" t="s">
        <v>318</v>
      </c>
      <c r="G290" s="478" t="s">
        <v>62</v>
      </c>
      <c r="H290" s="530">
        <v>450000</v>
      </c>
      <c r="I290" s="350" t="s">
        <v>19</v>
      </c>
      <c r="J290" s="351">
        <v>46000</v>
      </c>
      <c r="K290" s="351">
        <v>404000</v>
      </c>
      <c r="L290" s="351"/>
      <c r="M290" s="351"/>
      <c r="N290" s="331">
        <f aca="true" t="shared" si="9" ref="N290:Q293">J290+J294+J298+J302+J306+J310+J314+J318+J322</f>
        <v>2808000</v>
      </c>
      <c r="O290" s="331">
        <f t="shared" si="9"/>
        <v>4362450</v>
      </c>
      <c r="P290" s="331">
        <f t="shared" si="9"/>
        <v>1881000</v>
      </c>
      <c r="Q290" s="331">
        <f t="shared" si="9"/>
        <v>0</v>
      </c>
    </row>
    <row r="291" spans="1:17" ht="12.75">
      <c r="A291" s="477" t="s">
        <v>319</v>
      </c>
      <c r="B291" s="478"/>
      <c r="C291" s="478"/>
      <c r="D291" s="463"/>
      <c r="E291" s="525"/>
      <c r="F291" s="525"/>
      <c r="G291" s="478"/>
      <c r="H291" s="530"/>
      <c r="I291" s="344" t="s">
        <v>20</v>
      </c>
      <c r="J291" s="345">
        <v>46000</v>
      </c>
      <c r="K291" s="345">
        <v>61000</v>
      </c>
      <c r="L291" s="345"/>
      <c r="M291" s="345"/>
      <c r="N291" s="331">
        <f t="shared" si="9"/>
        <v>968000</v>
      </c>
      <c r="O291" s="331">
        <f t="shared" si="9"/>
        <v>758450</v>
      </c>
      <c r="P291" s="331">
        <f t="shared" si="9"/>
        <v>283000</v>
      </c>
      <c r="Q291" s="331">
        <f t="shared" si="9"/>
        <v>0</v>
      </c>
    </row>
    <row r="292" spans="1:17" ht="22.5" customHeight="1">
      <c r="A292" s="477" t="s">
        <v>320</v>
      </c>
      <c r="B292" s="478"/>
      <c r="C292" s="478"/>
      <c r="D292" s="463"/>
      <c r="E292" s="525"/>
      <c r="F292" s="525"/>
      <c r="G292" s="478"/>
      <c r="H292" s="530"/>
      <c r="I292" s="346" t="s">
        <v>21</v>
      </c>
      <c r="J292" s="345">
        <v>0</v>
      </c>
      <c r="K292" s="345">
        <v>0</v>
      </c>
      <c r="L292" s="345"/>
      <c r="M292" s="345"/>
      <c r="N292" s="331">
        <f t="shared" si="9"/>
        <v>990000</v>
      </c>
      <c r="O292" s="331">
        <f t="shared" si="9"/>
        <v>0</v>
      </c>
      <c r="P292" s="331">
        <f t="shared" si="9"/>
        <v>0</v>
      </c>
      <c r="Q292" s="331">
        <f t="shared" si="9"/>
        <v>0</v>
      </c>
    </row>
    <row r="293" spans="1:17" ht="12.75">
      <c r="A293" s="477" t="s">
        <v>321</v>
      </c>
      <c r="B293" s="478"/>
      <c r="C293" s="478"/>
      <c r="D293" s="463"/>
      <c r="E293" s="525"/>
      <c r="F293" s="525"/>
      <c r="G293" s="478"/>
      <c r="H293" s="530"/>
      <c r="I293" s="347" t="s">
        <v>22</v>
      </c>
      <c r="J293" s="348">
        <v>0</v>
      </c>
      <c r="K293" s="348">
        <v>343000</v>
      </c>
      <c r="L293" s="348"/>
      <c r="M293" s="348"/>
      <c r="N293" s="331">
        <f t="shared" si="9"/>
        <v>850000</v>
      </c>
      <c r="O293" s="331">
        <f t="shared" si="9"/>
        <v>3604000</v>
      </c>
      <c r="P293" s="331">
        <f t="shared" si="9"/>
        <v>1598000</v>
      </c>
      <c r="Q293" s="331">
        <f t="shared" si="9"/>
        <v>0</v>
      </c>
    </row>
    <row r="294" spans="1:13" ht="12.75">
      <c r="A294" s="477">
        <v>73</v>
      </c>
      <c r="B294" s="467">
        <v>750</v>
      </c>
      <c r="C294" s="467">
        <v>75023</v>
      </c>
      <c r="D294" s="514">
        <v>6050</v>
      </c>
      <c r="E294" s="524" t="s">
        <v>322</v>
      </c>
      <c r="F294" s="524" t="s">
        <v>318</v>
      </c>
      <c r="G294" s="467" t="s">
        <v>39</v>
      </c>
      <c r="H294" s="529">
        <v>1150000</v>
      </c>
      <c r="I294" s="350" t="s">
        <v>19</v>
      </c>
      <c r="J294" s="351">
        <v>64000</v>
      </c>
      <c r="K294" s="351">
        <v>600000</v>
      </c>
      <c r="L294" s="351">
        <v>361000</v>
      </c>
      <c r="M294" s="351"/>
    </row>
    <row r="295" spans="1:13" ht="12.75">
      <c r="A295" s="477" t="s">
        <v>323</v>
      </c>
      <c r="B295" s="467"/>
      <c r="C295" s="467"/>
      <c r="D295" s="514"/>
      <c r="E295" s="524"/>
      <c r="F295" s="524"/>
      <c r="G295" s="467"/>
      <c r="H295" s="529"/>
      <c r="I295" s="344" t="s">
        <v>20</v>
      </c>
      <c r="J295" s="345">
        <v>64000</v>
      </c>
      <c r="K295" s="345">
        <f>K294*0.15</f>
        <v>90000</v>
      </c>
      <c r="L295" s="345">
        <v>55000</v>
      </c>
      <c r="M295" s="345"/>
    </row>
    <row r="296" spans="1:13" ht="22.5" customHeight="1">
      <c r="A296" s="477" t="s">
        <v>324</v>
      </c>
      <c r="B296" s="467"/>
      <c r="C296" s="467"/>
      <c r="D296" s="514"/>
      <c r="E296" s="524"/>
      <c r="F296" s="524"/>
      <c r="G296" s="467"/>
      <c r="H296" s="529"/>
      <c r="I296" s="346" t="s">
        <v>21</v>
      </c>
      <c r="J296" s="345">
        <v>0</v>
      </c>
      <c r="K296" s="345">
        <v>0</v>
      </c>
      <c r="L296" s="345">
        <v>0</v>
      </c>
      <c r="M296" s="345"/>
    </row>
    <row r="297" spans="1:13" ht="12.75">
      <c r="A297" s="477" t="s">
        <v>325</v>
      </c>
      <c r="B297" s="467"/>
      <c r="C297" s="467"/>
      <c r="D297" s="514"/>
      <c r="E297" s="524"/>
      <c r="F297" s="524"/>
      <c r="G297" s="467"/>
      <c r="H297" s="529"/>
      <c r="I297" s="352" t="s">
        <v>22</v>
      </c>
      <c r="J297" s="348">
        <v>0</v>
      </c>
      <c r="K297" s="348">
        <f>K294*0.85</f>
        <v>510000</v>
      </c>
      <c r="L297" s="348">
        <v>306000</v>
      </c>
      <c r="M297" s="353"/>
    </row>
    <row r="298" spans="1:13" ht="12.75">
      <c r="A298" s="477">
        <v>74</v>
      </c>
      <c r="B298" s="521">
        <v>750</v>
      </c>
      <c r="C298" s="521">
        <v>75023</v>
      </c>
      <c r="D298" s="528">
        <v>6060</v>
      </c>
      <c r="E298" s="526" t="s">
        <v>326</v>
      </c>
      <c r="F298" s="526" t="s">
        <v>318</v>
      </c>
      <c r="G298" s="521">
        <v>2008</v>
      </c>
      <c r="H298" s="527">
        <v>13000</v>
      </c>
      <c r="I298" s="342" t="s">
        <v>19</v>
      </c>
      <c r="J298" s="353">
        <v>13000</v>
      </c>
      <c r="K298" s="353"/>
      <c r="L298" s="353"/>
      <c r="M298" s="343"/>
    </row>
    <row r="299" spans="1:13" ht="12.75">
      <c r="A299" s="477" t="s">
        <v>327</v>
      </c>
      <c r="B299" s="521"/>
      <c r="C299" s="521"/>
      <c r="D299" s="528"/>
      <c r="E299" s="526"/>
      <c r="F299" s="526"/>
      <c r="G299" s="521"/>
      <c r="H299" s="527"/>
      <c r="I299" s="344" t="s">
        <v>20</v>
      </c>
      <c r="J299" s="345">
        <v>13000</v>
      </c>
      <c r="K299" s="345"/>
      <c r="L299" s="345"/>
      <c r="M299" s="353"/>
    </row>
    <row r="300" spans="1:13" ht="22.5">
      <c r="A300" s="477" t="s">
        <v>328</v>
      </c>
      <c r="B300" s="521"/>
      <c r="C300" s="521"/>
      <c r="D300" s="528"/>
      <c r="E300" s="526"/>
      <c r="F300" s="526"/>
      <c r="G300" s="521"/>
      <c r="H300" s="527"/>
      <c r="I300" s="346" t="s">
        <v>21</v>
      </c>
      <c r="J300" s="345"/>
      <c r="K300" s="345"/>
      <c r="L300" s="345"/>
      <c r="M300" s="353"/>
    </row>
    <row r="301" spans="1:13" ht="12.75">
      <c r="A301" s="477" t="s">
        <v>329</v>
      </c>
      <c r="B301" s="521"/>
      <c r="C301" s="521"/>
      <c r="D301" s="528"/>
      <c r="E301" s="526"/>
      <c r="F301" s="526"/>
      <c r="G301" s="521"/>
      <c r="H301" s="527"/>
      <c r="I301" s="352" t="s">
        <v>22</v>
      </c>
      <c r="J301" s="349"/>
      <c r="K301" s="349"/>
      <c r="L301" s="349"/>
      <c r="M301" s="353"/>
    </row>
    <row r="302" spans="1:15" ht="12.75">
      <c r="A302" s="477">
        <v>75</v>
      </c>
      <c r="B302" s="479">
        <v>750</v>
      </c>
      <c r="C302" s="479">
        <v>75095</v>
      </c>
      <c r="D302" s="465">
        <v>6050</v>
      </c>
      <c r="E302" s="464" t="s">
        <v>330</v>
      </c>
      <c r="F302" s="464" t="s">
        <v>318</v>
      </c>
      <c r="G302" s="479" t="s">
        <v>180</v>
      </c>
      <c r="H302" s="523">
        <v>5031450</v>
      </c>
      <c r="I302" s="342" t="s">
        <v>19</v>
      </c>
      <c r="J302" s="343">
        <v>1000000</v>
      </c>
      <c r="K302" s="343">
        <v>2511450</v>
      </c>
      <c r="L302" s="343">
        <v>1520000</v>
      </c>
      <c r="M302" s="343"/>
      <c r="O302" s="331"/>
    </row>
    <row r="303" spans="1:15" ht="12.75">
      <c r="A303" s="477" t="s">
        <v>331</v>
      </c>
      <c r="B303" s="479"/>
      <c r="C303" s="479"/>
      <c r="D303" s="465"/>
      <c r="E303" s="464"/>
      <c r="F303" s="464"/>
      <c r="G303" s="479"/>
      <c r="H303" s="523"/>
      <c r="I303" s="344" t="s">
        <v>20</v>
      </c>
      <c r="J303" s="345">
        <v>150000</v>
      </c>
      <c r="K303" s="345">
        <v>377450</v>
      </c>
      <c r="L303" s="345">
        <f>L302*0.15</f>
        <v>228000</v>
      </c>
      <c r="M303" s="345"/>
      <c r="O303" s="331"/>
    </row>
    <row r="304" spans="1:13" ht="22.5" customHeight="1">
      <c r="A304" s="477" t="s">
        <v>332</v>
      </c>
      <c r="B304" s="479"/>
      <c r="C304" s="479"/>
      <c r="D304" s="465"/>
      <c r="E304" s="464"/>
      <c r="F304" s="464"/>
      <c r="G304" s="479"/>
      <c r="H304" s="523"/>
      <c r="I304" s="346" t="s">
        <v>21</v>
      </c>
      <c r="J304" s="345">
        <v>0</v>
      </c>
      <c r="K304" s="345">
        <v>0</v>
      </c>
      <c r="L304" s="345">
        <v>0</v>
      </c>
      <c r="M304" s="345"/>
    </row>
    <row r="305" spans="1:13" ht="12.75">
      <c r="A305" s="477" t="s">
        <v>333</v>
      </c>
      <c r="B305" s="479"/>
      <c r="C305" s="479"/>
      <c r="D305" s="465"/>
      <c r="E305" s="464"/>
      <c r="F305" s="464"/>
      <c r="G305" s="479"/>
      <c r="H305" s="523"/>
      <c r="I305" s="347" t="s">
        <v>22</v>
      </c>
      <c r="J305" s="348">
        <v>850000</v>
      </c>
      <c r="K305" s="348">
        <v>2134000</v>
      </c>
      <c r="L305" s="348">
        <f>L302*0.85</f>
        <v>1292000</v>
      </c>
      <c r="M305" s="348"/>
    </row>
    <row r="306" spans="1:13" ht="12.75">
      <c r="A306" s="477">
        <v>76</v>
      </c>
      <c r="B306" s="479">
        <v>754</v>
      </c>
      <c r="C306" s="479">
        <v>75412</v>
      </c>
      <c r="D306" s="465">
        <v>6050</v>
      </c>
      <c r="E306" s="464" t="s">
        <v>334</v>
      </c>
      <c r="F306" s="464" t="s">
        <v>335</v>
      </c>
      <c r="G306" s="479">
        <v>2008</v>
      </c>
      <c r="H306" s="523">
        <v>420000</v>
      </c>
      <c r="I306" s="342" t="s">
        <v>19</v>
      </c>
      <c r="J306" s="353">
        <v>420000</v>
      </c>
      <c r="K306" s="353"/>
      <c r="L306" s="353"/>
      <c r="M306" s="353"/>
    </row>
    <row r="307" spans="1:13" ht="12.75">
      <c r="A307" s="477" t="s">
        <v>336</v>
      </c>
      <c r="B307" s="479"/>
      <c r="C307" s="479"/>
      <c r="D307" s="465"/>
      <c r="E307" s="464"/>
      <c r="F307" s="464"/>
      <c r="G307" s="479"/>
      <c r="H307" s="523"/>
      <c r="I307" s="344" t="s">
        <v>20</v>
      </c>
      <c r="J307" s="345">
        <v>420000</v>
      </c>
      <c r="K307" s="345"/>
      <c r="L307" s="345"/>
      <c r="M307" s="345"/>
    </row>
    <row r="308" spans="1:13" ht="22.5">
      <c r="A308" s="477" t="s">
        <v>337</v>
      </c>
      <c r="B308" s="479"/>
      <c r="C308" s="479"/>
      <c r="D308" s="465"/>
      <c r="E308" s="464"/>
      <c r="F308" s="464"/>
      <c r="G308" s="479"/>
      <c r="H308" s="523"/>
      <c r="I308" s="346" t="s">
        <v>21</v>
      </c>
      <c r="J308" s="345"/>
      <c r="K308" s="345"/>
      <c r="L308" s="345"/>
      <c r="M308" s="345"/>
    </row>
    <row r="309" spans="1:13" ht="12.75">
      <c r="A309" s="477" t="s">
        <v>338</v>
      </c>
      <c r="B309" s="479"/>
      <c r="C309" s="479"/>
      <c r="D309" s="465"/>
      <c r="E309" s="464"/>
      <c r="F309" s="464"/>
      <c r="G309" s="479"/>
      <c r="H309" s="523"/>
      <c r="I309" s="347" t="s">
        <v>22</v>
      </c>
      <c r="J309" s="349"/>
      <c r="K309" s="349"/>
      <c r="L309" s="349"/>
      <c r="M309" s="349"/>
    </row>
    <row r="310" spans="1:13" ht="12.75">
      <c r="A310" s="477">
        <v>77</v>
      </c>
      <c r="B310" s="478">
        <v>754</v>
      </c>
      <c r="C310" s="478">
        <v>75495</v>
      </c>
      <c r="D310" s="463">
        <v>6050</v>
      </c>
      <c r="E310" s="525" t="s">
        <v>339</v>
      </c>
      <c r="F310" s="525" t="s">
        <v>17</v>
      </c>
      <c r="G310" s="478">
        <v>2009</v>
      </c>
      <c r="H310" s="530">
        <v>120000</v>
      </c>
      <c r="I310" s="350" t="s">
        <v>19</v>
      </c>
      <c r="J310" s="351"/>
      <c r="K310" s="351">
        <v>120000</v>
      </c>
      <c r="L310" s="351"/>
      <c r="M310" s="351"/>
    </row>
    <row r="311" spans="1:13" ht="12.75">
      <c r="A311" s="477" t="s">
        <v>340</v>
      </c>
      <c r="B311" s="478"/>
      <c r="C311" s="478"/>
      <c r="D311" s="463"/>
      <c r="E311" s="525"/>
      <c r="F311" s="525"/>
      <c r="G311" s="478"/>
      <c r="H311" s="530"/>
      <c r="I311" s="344" t="s">
        <v>20</v>
      </c>
      <c r="J311" s="345"/>
      <c r="K311" s="345">
        <f>K310</f>
        <v>120000</v>
      </c>
      <c r="L311" s="345"/>
      <c r="M311" s="345"/>
    </row>
    <row r="312" spans="1:13" ht="22.5" customHeight="1">
      <c r="A312" s="477" t="s">
        <v>341</v>
      </c>
      <c r="B312" s="478"/>
      <c r="C312" s="478"/>
      <c r="D312" s="463"/>
      <c r="E312" s="525"/>
      <c r="F312" s="525"/>
      <c r="G312" s="478"/>
      <c r="H312" s="530"/>
      <c r="I312" s="346" t="s">
        <v>21</v>
      </c>
      <c r="J312" s="345"/>
      <c r="K312" s="345"/>
      <c r="L312" s="345"/>
      <c r="M312" s="345"/>
    </row>
    <row r="313" spans="1:13" ht="12.75">
      <c r="A313" s="477" t="s">
        <v>342</v>
      </c>
      <c r="B313" s="478"/>
      <c r="C313" s="478"/>
      <c r="D313" s="463"/>
      <c r="E313" s="525"/>
      <c r="F313" s="525"/>
      <c r="G313" s="478"/>
      <c r="H313" s="530"/>
      <c r="I313" s="347" t="s">
        <v>22</v>
      </c>
      <c r="J313" s="348"/>
      <c r="K313" s="348"/>
      <c r="L313" s="348"/>
      <c r="M313" s="348"/>
    </row>
    <row r="314" spans="1:13" ht="12.75">
      <c r="A314" s="477">
        <v>78</v>
      </c>
      <c r="B314" s="478">
        <v>801</v>
      </c>
      <c r="C314" s="478">
        <v>80101</v>
      </c>
      <c r="D314" s="463">
        <v>6050</v>
      </c>
      <c r="E314" s="525" t="s">
        <v>343</v>
      </c>
      <c r="F314" s="525" t="s">
        <v>17</v>
      </c>
      <c r="G314" s="478">
        <v>2009</v>
      </c>
      <c r="H314" s="530">
        <v>727000</v>
      </c>
      <c r="I314" s="350" t="s">
        <v>19</v>
      </c>
      <c r="J314" s="351"/>
      <c r="K314" s="351">
        <v>727000</v>
      </c>
      <c r="L314" s="351"/>
      <c r="M314" s="351"/>
    </row>
    <row r="315" spans="1:13" ht="12.75">
      <c r="A315" s="477" t="s">
        <v>344</v>
      </c>
      <c r="B315" s="478"/>
      <c r="C315" s="478"/>
      <c r="D315" s="463"/>
      <c r="E315" s="525"/>
      <c r="F315" s="525"/>
      <c r="G315" s="478"/>
      <c r="H315" s="530"/>
      <c r="I315" s="344" t="s">
        <v>20</v>
      </c>
      <c r="J315" s="345"/>
      <c r="K315" s="345">
        <v>110000</v>
      </c>
      <c r="L315" s="345"/>
      <c r="M315" s="345"/>
    </row>
    <row r="316" spans="1:13" ht="22.5" customHeight="1">
      <c r="A316" s="477" t="s">
        <v>345</v>
      </c>
      <c r="B316" s="478"/>
      <c r="C316" s="478"/>
      <c r="D316" s="463"/>
      <c r="E316" s="525"/>
      <c r="F316" s="525"/>
      <c r="G316" s="478"/>
      <c r="H316" s="530"/>
      <c r="I316" s="346" t="s">
        <v>21</v>
      </c>
      <c r="J316" s="345"/>
      <c r="K316" s="345">
        <v>0</v>
      </c>
      <c r="L316" s="345"/>
      <c r="M316" s="345"/>
    </row>
    <row r="317" spans="1:13" ht="12.75">
      <c r="A317" s="477" t="s">
        <v>346</v>
      </c>
      <c r="B317" s="478"/>
      <c r="C317" s="478"/>
      <c r="D317" s="463"/>
      <c r="E317" s="525"/>
      <c r="F317" s="525"/>
      <c r="G317" s="478"/>
      <c r="H317" s="530"/>
      <c r="I317" s="347" t="s">
        <v>22</v>
      </c>
      <c r="J317" s="348"/>
      <c r="K317" s="348">
        <v>617000</v>
      </c>
      <c r="L317" s="348"/>
      <c r="M317" s="348"/>
    </row>
    <row r="318" spans="1:13" ht="12.75">
      <c r="A318" s="477">
        <v>79</v>
      </c>
      <c r="B318" s="467">
        <v>801</v>
      </c>
      <c r="C318" s="467">
        <v>80101</v>
      </c>
      <c r="D318" s="514">
        <v>6050</v>
      </c>
      <c r="E318" s="524" t="s">
        <v>347</v>
      </c>
      <c r="F318" s="524" t="s">
        <v>17</v>
      </c>
      <c r="G318" s="467" t="s">
        <v>34</v>
      </c>
      <c r="H318" s="529">
        <v>861000</v>
      </c>
      <c r="I318" s="350" t="s">
        <v>19</v>
      </c>
      <c r="J318" s="351">
        <v>856000</v>
      </c>
      <c r="K318" s="351"/>
      <c r="L318" s="351"/>
      <c r="M318" s="351"/>
    </row>
    <row r="319" spans="1:13" ht="12.75">
      <c r="A319" s="477" t="s">
        <v>348</v>
      </c>
      <c r="B319" s="467"/>
      <c r="C319" s="467"/>
      <c r="D319" s="514"/>
      <c r="E319" s="524"/>
      <c r="F319" s="524"/>
      <c r="G319" s="467"/>
      <c r="H319" s="529"/>
      <c r="I319" s="344" t="s">
        <v>20</v>
      </c>
      <c r="J319" s="345">
        <v>184000</v>
      </c>
      <c r="K319" s="345"/>
      <c r="L319" s="345"/>
      <c r="M319" s="345"/>
    </row>
    <row r="320" spans="1:13" ht="22.5" customHeight="1">
      <c r="A320" s="477" t="s">
        <v>349</v>
      </c>
      <c r="B320" s="467"/>
      <c r="C320" s="467"/>
      <c r="D320" s="514"/>
      <c r="E320" s="524"/>
      <c r="F320" s="524"/>
      <c r="G320" s="467"/>
      <c r="H320" s="529"/>
      <c r="I320" s="346" t="s">
        <v>21</v>
      </c>
      <c r="J320" s="345">
        <v>672000</v>
      </c>
      <c r="K320" s="345"/>
      <c r="L320" s="345"/>
      <c r="M320" s="345"/>
    </row>
    <row r="321" spans="1:13" ht="12.75">
      <c r="A321" s="477" t="s">
        <v>350</v>
      </c>
      <c r="B321" s="467"/>
      <c r="C321" s="467"/>
      <c r="D321" s="514"/>
      <c r="E321" s="524"/>
      <c r="F321" s="524"/>
      <c r="G321" s="467"/>
      <c r="H321" s="529"/>
      <c r="I321" s="352" t="s">
        <v>22</v>
      </c>
      <c r="J321" s="353">
        <v>0</v>
      </c>
      <c r="K321" s="353"/>
      <c r="L321" s="353"/>
      <c r="M321" s="353"/>
    </row>
    <row r="322" spans="1:13" ht="12.75">
      <c r="A322" s="477">
        <v>80</v>
      </c>
      <c r="B322" s="479">
        <v>801</v>
      </c>
      <c r="C322" s="479">
        <v>80101</v>
      </c>
      <c r="D322" s="465">
        <v>6050</v>
      </c>
      <c r="E322" s="464" t="s">
        <v>351</v>
      </c>
      <c r="F322" s="464" t="s">
        <v>17</v>
      </c>
      <c r="G322" s="479" t="s">
        <v>34</v>
      </c>
      <c r="H322" s="523">
        <v>412000</v>
      </c>
      <c r="I322" s="342" t="s">
        <v>19</v>
      </c>
      <c r="J322" s="343">
        <v>409000</v>
      </c>
      <c r="K322" s="343"/>
      <c r="L322" s="343"/>
      <c r="M322" s="343"/>
    </row>
    <row r="323" spans="1:13" ht="12.75">
      <c r="A323" s="477" t="s">
        <v>352</v>
      </c>
      <c r="B323" s="479"/>
      <c r="C323" s="479"/>
      <c r="D323" s="465"/>
      <c r="E323" s="464"/>
      <c r="F323" s="464"/>
      <c r="G323" s="479"/>
      <c r="H323" s="523"/>
      <c r="I323" s="344" t="s">
        <v>20</v>
      </c>
      <c r="J323" s="345">
        <v>91000</v>
      </c>
      <c r="K323" s="345"/>
      <c r="L323" s="345"/>
      <c r="M323" s="345"/>
    </row>
    <row r="324" spans="1:13" ht="22.5" customHeight="1">
      <c r="A324" s="477" t="s">
        <v>353</v>
      </c>
      <c r="B324" s="479"/>
      <c r="C324" s="479"/>
      <c r="D324" s="465"/>
      <c r="E324" s="464"/>
      <c r="F324" s="464"/>
      <c r="G324" s="479"/>
      <c r="H324" s="523"/>
      <c r="I324" s="346" t="s">
        <v>21</v>
      </c>
      <c r="J324" s="345">
        <v>318000</v>
      </c>
      <c r="K324" s="345"/>
      <c r="L324" s="345"/>
      <c r="M324" s="345"/>
    </row>
    <row r="325" spans="1:13" ht="12.75">
      <c r="A325" s="477" t="s">
        <v>354</v>
      </c>
      <c r="B325" s="479"/>
      <c r="C325" s="479"/>
      <c r="D325" s="465"/>
      <c r="E325" s="464"/>
      <c r="F325" s="464"/>
      <c r="G325" s="479"/>
      <c r="H325" s="523"/>
      <c r="I325" s="347" t="s">
        <v>22</v>
      </c>
      <c r="J325" s="348">
        <v>0</v>
      </c>
      <c r="K325" s="348"/>
      <c r="L325" s="348"/>
      <c r="M325" s="348"/>
    </row>
    <row r="326" spans="1:17" ht="12.75">
      <c r="A326" s="477">
        <v>81</v>
      </c>
      <c r="B326" s="467">
        <v>801</v>
      </c>
      <c r="C326" s="467">
        <v>80101</v>
      </c>
      <c r="D326" s="514">
        <v>6050</v>
      </c>
      <c r="E326" s="524" t="s">
        <v>355</v>
      </c>
      <c r="F326" s="524" t="s">
        <v>17</v>
      </c>
      <c r="G326" s="467">
        <v>2009</v>
      </c>
      <c r="H326" s="529">
        <v>240000</v>
      </c>
      <c r="I326" s="350" t="s">
        <v>19</v>
      </c>
      <c r="J326" s="351"/>
      <c r="K326" s="351">
        <v>240000</v>
      </c>
      <c r="L326" s="351"/>
      <c r="M326" s="351"/>
      <c r="N326" s="331">
        <f aca="true" t="shared" si="10" ref="N326:Q329">J326+J330+J334+J338+J342+J346+J350+J354+J358+J362</f>
        <v>3513000</v>
      </c>
      <c r="O326" s="331">
        <f t="shared" si="10"/>
        <v>840000</v>
      </c>
      <c r="P326" s="331">
        <f t="shared" si="10"/>
        <v>0</v>
      </c>
      <c r="Q326" s="331">
        <f t="shared" si="10"/>
        <v>0</v>
      </c>
    </row>
    <row r="327" spans="1:17" ht="12.75">
      <c r="A327" s="477" t="s">
        <v>356</v>
      </c>
      <c r="B327" s="467"/>
      <c r="C327" s="467"/>
      <c r="D327" s="514"/>
      <c r="E327" s="524"/>
      <c r="F327" s="524"/>
      <c r="G327" s="467"/>
      <c r="H327" s="529"/>
      <c r="I327" s="344" t="s">
        <v>20</v>
      </c>
      <c r="J327" s="345"/>
      <c r="K327" s="345">
        <f>K326*0.15</f>
        <v>36000</v>
      </c>
      <c r="L327" s="345"/>
      <c r="M327" s="345"/>
      <c r="N327" s="331">
        <f t="shared" si="10"/>
        <v>1664000</v>
      </c>
      <c r="O327" s="331">
        <f t="shared" si="10"/>
        <v>126000</v>
      </c>
      <c r="P327" s="331">
        <f t="shared" si="10"/>
        <v>0</v>
      </c>
      <c r="Q327" s="331">
        <f t="shared" si="10"/>
        <v>0</v>
      </c>
    </row>
    <row r="328" spans="1:17" ht="22.5" customHeight="1">
      <c r="A328" s="477" t="s">
        <v>357</v>
      </c>
      <c r="B328" s="467"/>
      <c r="C328" s="467"/>
      <c r="D328" s="514"/>
      <c r="E328" s="524"/>
      <c r="F328" s="524"/>
      <c r="G328" s="467"/>
      <c r="H328" s="529"/>
      <c r="I328" s="346" t="s">
        <v>21</v>
      </c>
      <c r="J328" s="345"/>
      <c r="K328" s="345">
        <v>0</v>
      </c>
      <c r="L328" s="345"/>
      <c r="M328" s="345"/>
      <c r="N328" s="331">
        <f t="shared" si="10"/>
        <v>1349000</v>
      </c>
      <c r="O328" s="331">
        <f t="shared" si="10"/>
        <v>0</v>
      </c>
      <c r="P328" s="331">
        <f t="shared" si="10"/>
        <v>0</v>
      </c>
      <c r="Q328" s="331">
        <f t="shared" si="10"/>
        <v>0</v>
      </c>
    </row>
    <row r="329" spans="1:17" ht="12.75">
      <c r="A329" s="477" t="s">
        <v>358</v>
      </c>
      <c r="B329" s="467"/>
      <c r="C329" s="467"/>
      <c r="D329" s="514"/>
      <c r="E329" s="524"/>
      <c r="F329" s="524"/>
      <c r="G329" s="467"/>
      <c r="H329" s="529"/>
      <c r="I329" s="352" t="s">
        <v>22</v>
      </c>
      <c r="J329" s="353"/>
      <c r="K329" s="348">
        <f>K326*0.85</f>
        <v>204000</v>
      </c>
      <c r="L329" s="353"/>
      <c r="M329" s="353"/>
      <c r="N329" s="331">
        <f t="shared" si="10"/>
        <v>500000</v>
      </c>
      <c r="O329" s="331">
        <f t="shared" si="10"/>
        <v>714000</v>
      </c>
      <c r="P329" s="331">
        <f t="shared" si="10"/>
        <v>0</v>
      </c>
      <c r="Q329" s="331">
        <f t="shared" si="10"/>
        <v>0</v>
      </c>
    </row>
    <row r="330" spans="1:13" ht="12.75">
      <c r="A330" s="477">
        <v>82</v>
      </c>
      <c r="B330" s="479">
        <v>801</v>
      </c>
      <c r="C330" s="479">
        <v>80101</v>
      </c>
      <c r="D330" s="465">
        <v>6050</v>
      </c>
      <c r="E330" s="464" t="s">
        <v>359</v>
      </c>
      <c r="F330" s="464" t="s">
        <v>17</v>
      </c>
      <c r="G330" s="479" t="s">
        <v>34</v>
      </c>
      <c r="H330" s="523">
        <v>249000</v>
      </c>
      <c r="I330" s="342" t="s">
        <v>19</v>
      </c>
      <c r="J330" s="343">
        <v>246000</v>
      </c>
      <c r="K330" s="343"/>
      <c r="L330" s="343"/>
      <c r="M330" s="343"/>
    </row>
    <row r="331" spans="1:13" ht="12.75">
      <c r="A331" s="477" t="s">
        <v>360</v>
      </c>
      <c r="B331" s="479"/>
      <c r="C331" s="479"/>
      <c r="D331" s="465"/>
      <c r="E331" s="464"/>
      <c r="F331" s="464"/>
      <c r="G331" s="479"/>
      <c r="H331" s="523"/>
      <c r="I331" s="344" t="s">
        <v>20</v>
      </c>
      <c r="J331" s="345">
        <v>58000</v>
      </c>
      <c r="K331" s="345"/>
      <c r="L331" s="345"/>
      <c r="M331" s="345"/>
    </row>
    <row r="332" spans="1:13" ht="22.5" customHeight="1">
      <c r="A332" s="477" t="s">
        <v>361</v>
      </c>
      <c r="B332" s="479"/>
      <c r="C332" s="479"/>
      <c r="D332" s="465"/>
      <c r="E332" s="464"/>
      <c r="F332" s="464"/>
      <c r="G332" s="479"/>
      <c r="H332" s="523"/>
      <c r="I332" s="346" t="s">
        <v>21</v>
      </c>
      <c r="J332" s="345">
        <v>188000</v>
      </c>
      <c r="K332" s="345"/>
      <c r="L332" s="345"/>
      <c r="M332" s="345"/>
    </row>
    <row r="333" spans="1:13" ht="12.75">
      <c r="A333" s="477" t="s">
        <v>362</v>
      </c>
      <c r="B333" s="479"/>
      <c r="C333" s="479"/>
      <c r="D333" s="465"/>
      <c r="E333" s="464"/>
      <c r="F333" s="464"/>
      <c r="G333" s="479"/>
      <c r="H333" s="523"/>
      <c r="I333" s="347" t="s">
        <v>22</v>
      </c>
      <c r="J333" s="348">
        <v>0</v>
      </c>
      <c r="K333" s="348"/>
      <c r="L333" s="348"/>
      <c r="M333" s="348"/>
    </row>
    <row r="334" spans="1:13" ht="12.75">
      <c r="A334" s="477">
        <v>83</v>
      </c>
      <c r="B334" s="467">
        <v>801</v>
      </c>
      <c r="C334" s="467">
        <v>80101</v>
      </c>
      <c r="D334" s="514">
        <v>6050</v>
      </c>
      <c r="E334" s="524" t="s">
        <v>363</v>
      </c>
      <c r="F334" s="524" t="s">
        <v>17</v>
      </c>
      <c r="G334" s="467" t="s">
        <v>34</v>
      </c>
      <c r="H334" s="529">
        <v>469000</v>
      </c>
      <c r="I334" s="350" t="s">
        <v>19</v>
      </c>
      <c r="J334" s="351">
        <v>453000</v>
      </c>
      <c r="K334" s="351"/>
      <c r="L334" s="351"/>
      <c r="M334" s="351"/>
    </row>
    <row r="335" spans="1:13" ht="12.75">
      <c r="A335" s="477" t="s">
        <v>364</v>
      </c>
      <c r="B335" s="467"/>
      <c r="C335" s="467"/>
      <c r="D335" s="514"/>
      <c r="E335" s="524"/>
      <c r="F335" s="524"/>
      <c r="G335" s="467"/>
      <c r="H335" s="529"/>
      <c r="I335" s="344" t="s">
        <v>20</v>
      </c>
      <c r="J335" s="345">
        <v>253000</v>
      </c>
      <c r="K335" s="345"/>
      <c r="L335" s="345"/>
      <c r="M335" s="345"/>
    </row>
    <row r="336" spans="1:13" ht="22.5" customHeight="1">
      <c r="A336" s="477" t="s">
        <v>365</v>
      </c>
      <c r="B336" s="467"/>
      <c r="C336" s="467"/>
      <c r="D336" s="514"/>
      <c r="E336" s="524"/>
      <c r="F336" s="524"/>
      <c r="G336" s="467"/>
      <c r="H336" s="529"/>
      <c r="I336" s="346" t="s">
        <v>21</v>
      </c>
      <c r="J336" s="345">
        <v>0</v>
      </c>
      <c r="K336" s="345"/>
      <c r="L336" s="345"/>
      <c r="M336" s="345"/>
    </row>
    <row r="337" spans="1:13" ht="12.75">
      <c r="A337" s="477" t="s">
        <v>366</v>
      </c>
      <c r="B337" s="467"/>
      <c r="C337" s="467"/>
      <c r="D337" s="514"/>
      <c r="E337" s="524"/>
      <c r="F337" s="524"/>
      <c r="G337" s="467"/>
      <c r="H337" s="529"/>
      <c r="I337" s="352" t="s">
        <v>22</v>
      </c>
      <c r="J337" s="348">
        <v>200000</v>
      </c>
      <c r="K337" s="353"/>
      <c r="L337" s="353"/>
      <c r="M337" s="353"/>
    </row>
    <row r="338" spans="1:13" ht="12.75">
      <c r="A338" s="477">
        <v>84</v>
      </c>
      <c r="B338" s="521">
        <v>801</v>
      </c>
      <c r="C338" s="521">
        <v>80101</v>
      </c>
      <c r="D338" s="528">
        <v>6050</v>
      </c>
      <c r="E338" s="526" t="s">
        <v>367</v>
      </c>
      <c r="F338" s="526" t="s">
        <v>17</v>
      </c>
      <c r="G338" s="521">
        <v>2008</v>
      </c>
      <c r="H338" s="527">
        <v>700000</v>
      </c>
      <c r="I338" s="342" t="s">
        <v>19</v>
      </c>
      <c r="J338" s="353">
        <v>700000</v>
      </c>
      <c r="K338" s="353"/>
      <c r="L338" s="353"/>
      <c r="M338" s="353"/>
    </row>
    <row r="339" spans="1:13" ht="12.75">
      <c r="A339" s="477" t="s">
        <v>368</v>
      </c>
      <c r="B339" s="521"/>
      <c r="C339" s="521"/>
      <c r="D339" s="528"/>
      <c r="E339" s="526"/>
      <c r="F339" s="526"/>
      <c r="G339" s="521"/>
      <c r="H339" s="527"/>
      <c r="I339" s="344" t="s">
        <v>20</v>
      </c>
      <c r="J339" s="345">
        <v>400000</v>
      </c>
      <c r="K339" s="353"/>
      <c r="L339" s="353"/>
      <c r="M339" s="353"/>
    </row>
    <row r="340" spans="1:13" ht="22.5">
      <c r="A340" s="477" t="s">
        <v>369</v>
      </c>
      <c r="B340" s="521"/>
      <c r="C340" s="521"/>
      <c r="D340" s="528"/>
      <c r="E340" s="526"/>
      <c r="F340" s="526"/>
      <c r="G340" s="521"/>
      <c r="H340" s="527"/>
      <c r="I340" s="346" t="s">
        <v>21</v>
      </c>
      <c r="J340" s="345"/>
      <c r="K340" s="353"/>
      <c r="L340" s="353"/>
      <c r="M340" s="353"/>
    </row>
    <row r="341" spans="1:13" ht="12.75">
      <c r="A341" s="477" t="s">
        <v>370</v>
      </c>
      <c r="B341" s="521"/>
      <c r="C341" s="521"/>
      <c r="D341" s="528"/>
      <c r="E341" s="526"/>
      <c r="F341" s="526"/>
      <c r="G341" s="521"/>
      <c r="H341" s="527"/>
      <c r="I341" s="352" t="s">
        <v>22</v>
      </c>
      <c r="J341" s="349">
        <v>300000</v>
      </c>
      <c r="K341" s="353"/>
      <c r="L341" s="353"/>
      <c r="M341" s="353"/>
    </row>
    <row r="342" spans="1:13" ht="12.75">
      <c r="A342" s="477">
        <v>85</v>
      </c>
      <c r="B342" s="479">
        <v>801</v>
      </c>
      <c r="C342" s="479">
        <v>80104</v>
      </c>
      <c r="D342" s="465">
        <v>6050</v>
      </c>
      <c r="E342" s="481" t="s">
        <v>372</v>
      </c>
      <c r="F342" s="464" t="s">
        <v>17</v>
      </c>
      <c r="G342" s="479" t="s">
        <v>34</v>
      </c>
      <c r="H342" s="483">
        <v>385000</v>
      </c>
      <c r="I342" s="342" t="s">
        <v>19</v>
      </c>
      <c r="J342" s="343">
        <v>382000</v>
      </c>
      <c r="K342" s="343"/>
      <c r="L342" s="343"/>
      <c r="M342" s="343"/>
    </row>
    <row r="343" spans="1:13" ht="12.75">
      <c r="A343" s="477" t="s">
        <v>373</v>
      </c>
      <c r="B343" s="479"/>
      <c r="C343" s="479"/>
      <c r="D343" s="465"/>
      <c r="E343" s="481"/>
      <c r="F343" s="464"/>
      <c r="G343" s="479"/>
      <c r="H343" s="483"/>
      <c r="I343" s="344" t="s">
        <v>20</v>
      </c>
      <c r="J343" s="345">
        <v>86000</v>
      </c>
      <c r="K343" s="345"/>
      <c r="L343" s="345"/>
      <c r="M343" s="345"/>
    </row>
    <row r="344" spans="1:13" ht="22.5" customHeight="1">
      <c r="A344" s="477" t="s">
        <v>374</v>
      </c>
      <c r="B344" s="479"/>
      <c r="C344" s="479"/>
      <c r="D344" s="465"/>
      <c r="E344" s="481"/>
      <c r="F344" s="464"/>
      <c r="G344" s="479"/>
      <c r="H344" s="483"/>
      <c r="I344" s="346" t="s">
        <v>21</v>
      </c>
      <c r="J344" s="345">
        <v>296000</v>
      </c>
      <c r="K344" s="345"/>
      <c r="L344" s="345"/>
      <c r="M344" s="345"/>
    </row>
    <row r="345" spans="1:13" ht="12.75">
      <c r="A345" s="477" t="s">
        <v>375</v>
      </c>
      <c r="B345" s="479"/>
      <c r="C345" s="479"/>
      <c r="D345" s="465"/>
      <c r="E345" s="481"/>
      <c r="F345" s="464"/>
      <c r="G345" s="479"/>
      <c r="H345" s="483"/>
      <c r="I345" s="347" t="s">
        <v>22</v>
      </c>
      <c r="J345" s="348">
        <v>0</v>
      </c>
      <c r="K345" s="348"/>
      <c r="L345" s="348"/>
      <c r="M345" s="348"/>
    </row>
    <row r="346" spans="1:13" ht="12.75">
      <c r="A346" s="477">
        <v>86</v>
      </c>
      <c r="B346" s="467">
        <v>801</v>
      </c>
      <c r="C346" s="478">
        <v>80104</v>
      </c>
      <c r="D346" s="463">
        <v>6050</v>
      </c>
      <c r="E346" s="515" t="s">
        <v>376</v>
      </c>
      <c r="F346" s="525" t="s">
        <v>17</v>
      </c>
      <c r="G346" s="467" t="s">
        <v>34</v>
      </c>
      <c r="H346" s="513">
        <v>359000</v>
      </c>
      <c r="I346" s="350" t="s">
        <v>19</v>
      </c>
      <c r="J346" s="351">
        <v>356000</v>
      </c>
      <c r="K346" s="351"/>
      <c r="L346" s="351"/>
      <c r="M346" s="351"/>
    </row>
    <row r="347" spans="1:13" ht="12.75">
      <c r="A347" s="477" t="s">
        <v>377</v>
      </c>
      <c r="B347" s="467"/>
      <c r="C347" s="478"/>
      <c r="D347" s="463"/>
      <c r="E347" s="515"/>
      <c r="F347" s="525"/>
      <c r="G347" s="467"/>
      <c r="H347" s="513"/>
      <c r="I347" s="344" t="s">
        <v>20</v>
      </c>
      <c r="J347" s="345">
        <v>142000</v>
      </c>
      <c r="K347" s="345"/>
      <c r="L347" s="345"/>
      <c r="M347" s="345"/>
    </row>
    <row r="348" spans="1:13" ht="22.5" customHeight="1">
      <c r="A348" s="477" t="s">
        <v>378</v>
      </c>
      <c r="B348" s="467"/>
      <c r="C348" s="478"/>
      <c r="D348" s="463"/>
      <c r="E348" s="515"/>
      <c r="F348" s="525"/>
      <c r="G348" s="467"/>
      <c r="H348" s="513"/>
      <c r="I348" s="346" t="s">
        <v>21</v>
      </c>
      <c r="J348" s="345">
        <v>214000</v>
      </c>
      <c r="K348" s="345"/>
      <c r="L348" s="345"/>
      <c r="M348" s="345"/>
    </row>
    <row r="349" spans="1:13" ht="12.75">
      <c r="A349" s="477" t="s">
        <v>379</v>
      </c>
      <c r="B349" s="467"/>
      <c r="C349" s="478"/>
      <c r="D349" s="463"/>
      <c r="E349" s="515"/>
      <c r="F349" s="525"/>
      <c r="G349" s="467"/>
      <c r="H349" s="513"/>
      <c r="I349" s="347" t="s">
        <v>22</v>
      </c>
      <c r="J349" s="348">
        <v>0</v>
      </c>
      <c r="K349" s="348"/>
      <c r="L349" s="348"/>
      <c r="M349" s="348"/>
    </row>
    <row r="350" spans="1:13" ht="12.75">
      <c r="A350" s="477">
        <v>87</v>
      </c>
      <c r="B350" s="479">
        <v>801</v>
      </c>
      <c r="C350" s="467">
        <v>80104</v>
      </c>
      <c r="D350" s="514">
        <v>6050</v>
      </c>
      <c r="E350" s="481" t="s">
        <v>380</v>
      </c>
      <c r="F350" s="524" t="s">
        <v>17</v>
      </c>
      <c r="G350" s="479">
        <v>2008</v>
      </c>
      <c r="H350" s="483">
        <v>350000</v>
      </c>
      <c r="I350" s="350" t="s">
        <v>19</v>
      </c>
      <c r="J350" s="351">
        <v>350000</v>
      </c>
      <c r="K350" s="351"/>
      <c r="L350" s="351"/>
      <c r="M350" s="351"/>
    </row>
    <row r="351" spans="1:13" ht="12.75">
      <c r="A351" s="477" t="s">
        <v>381</v>
      </c>
      <c r="B351" s="479"/>
      <c r="C351" s="467"/>
      <c r="D351" s="514"/>
      <c r="E351" s="481"/>
      <c r="F351" s="524"/>
      <c r="G351" s="479"/>
      <c r="H351" s="483"/>
      <c r="I351" s="344" t="s">
        <v>20</v>
      </c>
      <c r="J351" s="345">
        <v>150000</v>
      </c>
      <c r="K351" s="345"/>
      <c r="L351" s="345"/>
      <c r="M351" s="345"/>
    </row>
    <row r="352" spans="1:13" ht="22.5" customHeight="1">
      <c r="A352" s="477" t="s">
        <v>382</v>
      </c>
      <c r="B352" s="479"/>
      <c r="C352" s="467"/>
      <c r="D352" s="514"/>
      <c r="E352" s="481"/>
      <c r="F352" s="524"/>
      <c r="G352" s="479"/>
      <c r="H352" s="483"/>
      <c r="I352" s="346" t="s">
        <v>21</v>
      </c>
      <c r="J352" s="345">
        <v>200000</v>
      </c>
      <c r="K352" s="345"/>
      <c r="L352" s="345"/>
      <c r="M352" s="345"/>
    </row>
    <row r="353" spans="1:13" ht="12.75">
      <c r="A353" s="477" t="s">
        <v>383</v>
      </c>
      <c r="B353" s="479"/>
      <c r="C353" s="467"/>
      <c r="D353" s="514"/>
      <c r="E353" s="481"/>
      <c r="F353" s="524"/>
      <c r="G353" s="479"/>
      <c r="H353" s="483"/>
      <c r="I353" s="352" t="s">
        <v>22</v>
      </c>
      <c r="J353" s="348">
        <v>0</v>
      </c>
      <c r="K353" s="353"/>
      <c r="L353" s="353"/>
      <c r="M353" s="353"/>
    </row>
    <row r="354" spans="1:13" ht="12.75">
      <c r="A354" s="477">
        <v>88</v>
      </c>
      <c r="B354" s="478">
        <v>801</v>
      </c>
      <c r="C354" s="479">
        <v>80104</v>
      </c>
      <c r="D354" s="465">
        <v>6050</v>
      </c>
      <c r="E354" s="517" t="s">
        <v>384</v>
      </c>
      <c r="F354" s="464" t="s">
        <v>17</v>
      </c>
      <c r="G354" s="467" t="s">
        <v>34</v>
      </c>
      <c r="H354" s="513">
        <v>443000</v>
      </c>
      <c r="I354" s="342" t="s">
        <v>19</v>
      </c>
      <c r="J354" s="343">
        <v>437000</v>
      </c>
      <c r="K354" s="343"/>
      <c r="L354" s="343"/>
      <c r="M354" s="343"/>
    </row>
    <row r="355" spans="1:13" ht="12.75">
      <c r="A355" s="477" t="s">
        <v>385</v>
      </c>
      <c r="B355" s="478"/>
      <c r="C355" s="479"/>
      <c r="D355" s="465"/>
      <c r="E355" s="517"/>
      <c r="F355" s="464"/>
      <c r="G355" s="467"/>
      <c r="H355" s="513"/>
      <c r="I355" s="344" t="s">
        <v>20</v>
      </c>
      <c r="J355" s="345">
        <v>287000</v>
      </c>
      <c r="K355" s="345"/>
      <c r="L355" s="345"/>
      <c r="M355" s="345"/>
    </row>
    <row r="356" spans="1:13" ht="22.5" customHeight="1">
      <c r="A356" s="477" t="s">
        <v>386</v>
      </c>
      <c r="B356" s="478"/>
      <c r="C356" s="479"/>
      <c r="D356" s="465"/>
      <c r="E356" s="517"/>
      <c r="F356" s="464"/>
      <c r="G356" s="467"/>
      <c r="H356" s="513"/>
      <c r="I356" s="346" t="s">
        <v>21</v>
      </c>
      <c r="J356" s="345">
        <v>150000</v>
      </c>
      <c r="K356" s="345"/>
      <c r="L356" s="345"/>
      <c r="M356" s="345"/>
    </row>
    <row r="357" spans="1:13" ht="12.75">
      <c r="A357" s="477" t="s">
        <v>387</v>
      </c>
      <c r="B357" s="478"/>
      <c r="C357" s="479"/>
      <c r="D357" s="465"/>
      <c r="E357" s="517"/>
      <c r="F357" s="464"/>
      <c r="G357" s="467"/>
      <c r="H357" s="513"/>
      <c r="I357" s="347" t="s">
        <v>22</v>
      </c>
      <c r="J357" s="348">
        <v>0</v>
      </c>
      <c r="K357" s="348"/>
      <c r="L357" s="348"/>
      <c r="M357" s="348"/>
    </row>
    <row r="358" spans="1:13" ht="12.75">
      <c r="A358" s="477">
        <v>89</v>
      </c>
      <c r="B358" s="479">
        <v>801</v>
      </c>
      <c r="C358" s="479">
        <v>80110</v>
      </c>
      <c r="D358" s="465">
        <v>6050</v>
      </c>
      <c r="E358" s="464" t="s">
        <v>388</v>
      </c>
      <c r="F358" s="464" t="s">
        <v>17</v>
      </c>
      <c r="G358" s="479" t="s">
        <v>34</v>
      </c>
      <c r="H358" s="523">
        <v>534000</v>
      </c>
      <c r="I358" s="342" t="s">
        <v>19</v>
      </c>
      <c r="J358" s="343">
        <v>531000</v>
      </c>
      <c r="K358" s="343"/>
      <c r="L358" s="343"/>
      <c r="M358" s="343"/>
    </row>
    <row r="359" spans="1:13" ht="12.75">
      <c r="A359" s="477" t="s">
        <v>389</v>
      </c>
      <c r="B359" s="479"/>
      <c r="C359" s="479"/>
      <c r="D359" s="465"/>
      <c r="E359" s="464"/>
      <c r="F359" s="464"/>
      <c r="G359" s="479"/>
      <c r="H359" s="523"/>
      <c r="I359" s="344" t="s">
        <v>20</v>
      </c>
      <c r="J359" s="345">
        <v>230000</v>
      </c>
      <c r="K359" s="345"/>
      <c r="L359" s="345"/>
      <c r="M359" s="345"/>
    </row>
    <row r="360" spans="1:13" ht="22.5" customHeight="1">
      <c r="A360" s="477" t="s">
        <v>390</v>
      </c>
      <c r="B360" s="479"/>
      <c r="C360" s="479"/>
      <c r="D360" s="465"/>
      <c r="E360" s="464"/>
      <c r="F360" s="464"/>
      <c r="G360" s="479"/>
      <c r="H360" s="523"/>
      <c r="I360" s="346" t="s">
        <v>21</v>
      </c>
      <c r="J360" s="345">
        <v>301000</v>
      </c>
      <c r="K360" s="345"/>
      <c r="L360" s="345"/>
      <c r="M360" s="345"/>
    </row>
    <row r="361" spans="1:13" ht="12.75">
      <c r="A361" s="477" t="s">
        <v>391</v>
      </c>
      <c r="B361" s="479"/>
      <c r="C361" s="479"/>
      <c r="D361" s="465"/>
      <c r="E361" s="464"/>
      <c r="F361" s="464"/>
      <c r="G361" s="479"/>
      <c r="H361" s="523"/>
      <c r="I361" s="347" t="s">
        <v>22</v>
      </c>
      <c r="J361" s="348">
        <v>0</v>
      </c>
      <c r="K361" s="348"/>
      <c r="L361" s="348"/>
      <c r="M361" s="348"/>
    </row>
    <row r="362" spans="1:13" ht="12.75">
      <c r="A362" s="477">
        <v>90</v>
      </c>
      <c r="B362" s="479">
        <v>801</v>
      </c>
      <c r="C362" s="479">
        <v>80110</v>
      </c>
      <c r="D362" s="465">
        <v>6050</v>
      </c>
      <c r="E362" s="464" t="s">
        <v>392</v>
      </c>
      <c r="F362" s="464" t="s">
        <v>17</v>
      </c>
      <c r="G362" s="479" t="s">
        <v>24</v>
      </c>
      <c r="H362" s="523">
        <v>660000</v>
      </c>
      <c r="I362" s="342" t="s">
        <v>19</v>
      </c>
      <c r="J362" s="353">
        <v>58000</v>
      </c>
      <c r="K362" s="353">
        <v>600000</v>
      </c>
      <c r="L362" s="353"/>
      <c r="M362" s="353"/>
    </row>
    <row r="363" spans="1:13" ht="12.75">
      <c r="A363" s="477" t="s">
        <v>393</v>
      </c>
      <c r="B363" s="479"/>
      <c r="C363" s="479"/>
      <c r="D363" s="465"/>
      <c r="E363" s="464"/>
      <c r="F363" s="464"/>
      <c r="G363" s="479"/>
      <c r="H363" s="523"/>
      <c r="I363" s="344" t="s">
        <v>20</v>
      </c>
      <c r="J363" s="345">
        <v>58000</v>
      </c>
      <c r="K363" s="345">
        <f>K362*0.15</f>
        <v>90000</v>
      </c>
      <c r="L363" s="345"/>
      <c r="M363" s="345"/>
    </row>
    <row r="364" spans="1:13" ht="22.5">
      <c r="A364" s="477" t="s">
        <v>394</v>
      </c>
      <c r="B364" s="479"/>
      <c r="C364" s="479"/>
      <c r="D364" s="465"/>
      <c r="E364" s="464"/>
      <c r="F364" s="464"/>
      <c r="G364" s="479"/>
      <c r="H364" s="523"/>
      <c r="I364" s="346" t="s">
        <v>21</v>
      </c>
      <c r="J364" s="345">
        <v>0</v>
      </c>
      <c r="K364" s="345">
        <v>0</v>
      </c>
      <c r="L364" s="345"/>
      <c r="M364" s="345"/>
    </row>
    <row r="365" spans="1:13" ht="12.75">
      <c r="A365" s="477" t="s">
        <v>395</v>
      </c>
      <c r="B365" s="479"/>
      <c r="C365" s="479"/>
      <c r="D365" s="465"/>
      <c r="E365" s="464"/>
      <c r="F365" s="464"/>
      <c r="G365" s="479"/>
      <c r="H365" s="523"/>
      <c r="I365" s="347" t="s">
        <v>22</v>
      </c>
      <c r="J365" s="348">
        <v>0</v>
      </c>
      <c r="K365" s="348">
        <f>K362*0.85</f>
        <v>510000</v>
      </c>
      <c r="L365" s="349"/>
      <c r="M365" s="349"/>
    </row>
    <row r="366" spans="1:17" ht="12.75">
      <c r="A366" s="477">
        <v>91</v>
      </c>
      <c r="B366" s="479">
        <v>851</v>
      </c>
      <c r="C366" s="479">
        <v>85154</v>
      </c>
      <c r="D366" s="465">
        <v>6050</v>
      </c>
      <c r="E366" s="464" t="s">
        <v>396</v>
      </c>
      <c r="F366" s="464" t="s">
        <v>397</v>
      </c>
      <c r="G366" s="479" t="s">
        <v>398</v>
      </c>
      <c r="H366" s="523">
        <v>1003127</v>
      </c>
      <c r="I366" s="342" t="s">
        <v>19</v>
      </c>
      <c r="J366" s="353">
        <v>70000</v>
      </c>
      <c r="K366" s="353"/>
      <c r="L366" s="353"/>
      <c r="M366" s="353"/>
      <c r="N366" s="327">
        <f aca="true" t="shared" si="11" ref="N366:Q369">J366+J370+J374+J378+J382+J386+J390+J394+J398</f>
        <v>143000</v>
      </c>
      <c r="O366" s="327">
        <f t="shared" si="11"/>
        <v>1389000</v>
      </c>
      <c r="P366" s="327">
        <f t="shared" si="11"/>
        <v>534000</v>
      </c>
      <c r="Q366" s="327">
        <f t="shared" si="11"/>
        <v>3103000</v>
      </c>
    </row>
    <row r="367" spans="1:17" ht="12.75">
      <c r="A367" s="477" t="s">
        <v>399</v>
      </c>
      <c r="B367" s="479"/>
      <c r="C367" s="479"/>
      <c r="D367" s="465"/>
      <c r="E367" s="464"/>
      <c r="F367" s="464"/>
      <c r="G367" s="479"/>
      <c r="H367" s="523"/>
      <c r="I367" s="344" t="s">
        <v>20</v>
      </c>
      <c r="J367" s="345">
        <v>70000</v>
      </c>
      <c r="K367" s="345"/>
      <c r="L367" s="345"/>
      <c r="M367" s="345"/>
      <c r="N367" s="327">
        <f t="shared" si="11"/>
        <v>143000</v>
      </c>
      <c r="O367" s="327">
        <f t="shared" si="11"/>
        <v>210000</v>
      </c>
      <c r="P367" s="327">
        <f t="shared" si="11"/>
        <v>81000</v>
      </c>
      <c r="Q367" s="327">
        <f t="shared" si="11"/>
        <v>466000</v>
      </c>
    </row>
    <row r="368" spans="1:17" ht="22.5">
      <c r="A368" s="477" t="s">
        <v>400</v>
      </c>
      <c r="B368" s="479"/>
      <c r="C368" s="479"/>
      <c r="D368" s="465"/>
      <c r="E368" s="464"/>
      <c r="F368" s="464"/>
      <c r="G368" s="479"/>
      <c r="H368" s="523"/>
      <c r="I368" s="346" t="s">
        <v>21</v>
      </c>
      <c r="J368" s="345"/>
      <c r="K368" s="345"/>
      <c r="L368" s="345"/>
      <c r="M368" s="345"/>
      <c r="N368" s="327">
        <f t="shared" si="11"/>
        <v>0</v>
      </c>
      <c r="O368" s="327">
        <f t="shared" si="11"/>
        <v>0</v>
      </c>
      <c r="P368" s="327">
        <f t="shared" si="11"/>
        <v>0</v>
      </c>
      <c r="Q368" s="327">
        <f t="shared" si="11"/>
        <v>0</v>
      </c>
    </row>
    <row r="369" spans="1:17" ht="12.75">
      <c r="A369" s="477" t="s">
        <v>401</v>
      </c>
      <c r="B369" s="479"/>
      <c r="C369" s="479"/>
      <c r="D369" s="465"/>
      <c r="E369" s="464"/>
      <c r="F369" s="464"/>
      <c r="G369" s="479"/>
      <c r="H369" s="523"/>
      <c r="I369" s="347" t="s">
        <v>22</v>
      </c>
      <c r="J369" s="349"/>
      <c r="K369" s="349"/>
      <c r="L369" s="349"/>
      <c r="M369" s="349"/>
      <c r="N369" s="327">
        <f t="shared" si="11"/>
        <v>0</v>
      </c>
      <c r="O369" s="327">
        <f t="shared" si="11"/>
        <v>1179000</v>
      </c>
      <c r="P369" s="327">
        <f t="shared" si="11"/>
        <v>453000</v>
      </c>
      <c r="Q369" s="327">
        <f t="shared" si="11"/>
        <v>2637000</v>
      </c>
    </row>
    <row r="370" spans="1:17" ht="12.75" customHeight="1">
      <c r="A370" s="477">
        <v>92</v>
      </c>
      <c r="B370" s="478">
        <v>900</v>
      </c>
      <c r="C370" s="478">
        <v>90001</v>
      </c>
      <c r="D370" s="463">
        <v>6050</v>
      </c>
      <c r="E370" s="481" t="s">
        <v>402</v>
      </c>
      <c r="F370" s="482" t="s">
        <v>17</v>
      </c>
      <c r="G370" s="479">
        <v>2013</v>
      </c>
      <c r="H370" s="483">
        <v>3103000</v>
      </c>
      <c r="I370" s="350" t="s">
        <v>19</v>
      </c>
      <c r="J370" s="351"/>
      <c r="K370" s="351"/>
      <c r="L370" s="351"/>
      <c r="M370" s="351">
        <v>3103000</v>
      </c>
      <c r="N370" s="331"/>
      <c r="O370" s="331"/>
      <c r="P370" s="331"/>
      <c r="Q370" s="331"/>
    </row>
    <row r="371" spans="1:17" ht="12.75">
      <c r="A371" s="477" t="s">
        <v>403</v>
      </c>
      <c r="B371" s="478"/>
      <c r="C371" s="478"/>
      <c r="D371" s="463"/>
      <c r="E371" s="481"/>
      <c r="F371" s="482"/>
      <c r="G371" s="479"/>
      <c r="H371" s="483"/>
      <c r="I371" s="344" t="s">
        <v>20</v>
      </c>
      <c r="J371" s="345"/>
      <c r="K371" s="345"/>
      <c r="L371" s="345"/>
      <c r="M371" s="345">
        <v>466000</v>
      </c>
      <c r="N371" s="331"/>
      <c r="O371" s="331"/>
      <c r="P371" s="331"/>
      <c r="Q371" s="331"/>
    </row>
    <row r="372" spans="1:17" ht="22.5" customHeight="1">
      <c r="A372" s="477" t="s">
        <v>404</v>
      </c>
      <c r="B372" s="478"/>
      <c r="C372" s="478"/>
      <c r="D372" s="463"/>
      <c r="E372" s="481"/>
      <c r="F372" s="482"/>
      <c r="G372" s="479"/>
      <c r="H372" s="483"/>
      <c r="I372" s="346" t="s">
        <v>21</v>
      </c>
      <c r="J372" s="345"/>
      <c r="K372" s="345"/>
      <c r="L372" s="345"/>
      <c r="M372" s="345">
        <v>0</v>
      </c>
      <c r="N372" s="331"/>
      <c r="O372" s="331"/>
      <c r="P372" s="331"/>
      <c r="Q372" s="331"/>
    </row>
    <row r="373" spans="1:17" ht="12.75">
      <c r="A373" s="477" t="s">
        <v>405</v>
      </c>
      <c r="B373" s="478"/>
      <c r="C373" s="478"/>
      <c r="D373" s="463"/>
      <c r="E373" s="481"/>
      <c r="F373" s="482"/>
      <c r="G373" s="479"/>
      <c r="H373" s="483"/>
      <c r="I373" s="347" t="s">
        <v>22</v>
      </c>
      <c r="J373" s="348"/>
      <c r="K373" s="348"/>
      <c r="L373" s="348"/>
      <c r="M373" s="348">
        <v>2637000</v>
      </c>
      <c r="N373" s="331"/>
      <c r="O373" s="331"/>
      <c r="P373" s="331"/>
      <c r="Q373" s="331"/>
    </row>
    <row r="374" spans="1:13" ht="12.75">
      <c r="A374" s="477">
        <v>93</v>
      </c>
      <c r="B374" s="479">
        <v>900</v>
      </c>
      <c r="C374" s="479">
        <v>90001</v>
      </c>
      <c r="D374" s="465">
        <v>6050</v>
      </c>
      <c r="E374" s="481" t="s">
        <v>406</v>
      </c>
      <c r="F374" s="482" t="s">
        <v>17</v>
      </c>
      <c r="G374" s="479" t="s">
        <v>24</v>
      </c>
      <c r="H374" s="483">
        <v>230000</v>
      </c>
      <c r="I374" s="342" t="s">
        <v>19</v>
      </c>
      <c r="J374" s="343">
        <v>33000</v>
      </c>
      <c r="K374" s="343">
        <v>190000</v>
      </c>
      <c r="L374" s="343"/>
      <c r="M374" s="343"/>
    </row>
    <row r="375" spans="1:13" ht="12.75">
      <c r="A375" s="477" t="s">
        <v>407</v>
      </c>
      <c r="B375" s="479"/>
      <c r="C375" s="479"/>
      <c r="D375" s="465"/>
      <c r="E375" s="481"/>
      <c r="F375" s="482"/>
      <c r="G375" s="479"/>
      <c r="H375" s="483"/>
      <c r="I375" s="344" t="s">
        <v>20</v>
      </c>
      <c r="J375" s="345">
        <v>33000</v>
      </c>
      <c r="K375" s="345">
        <v>29000</v>
      </c>
      <c r="L375" s="345"/>
      <c r="M375" s="345"/>
    </row>
    <row r="376" spans="1:13" ht="22.5" customHeight="1">
      <c r="A376" s="477" t="s">
        <v>408</v>
      </c>
      <c r="B376" s="479"/>
      <c r="C376" s="479"/>
      <c r="D376" s="465"/>
      <c r="E376" s="481"/>
      <c r="F376" s="482"/>
      <c r="G376" s="479"/>
      <c r="H376" s="483"/>
      <c r="I376" s="346" t="s">
        <v>21</v>
      </c>
      <c r="J376" s="345">
        <v>0</v>
      </c>
      <c r="K376" s="345">
        <v>0</v>
      </c>
      <c r="L376" s="345"/>
      <c r="M376" s="345"/>
    </row>
    <row r="377" spans="1:13" ht="12.75">
      <c r="A377" s="477" t="s">
        <v>409</v>
      </c>
      <c r="B377" s="479"/>
      <c r="C377" s="479"/>
      <c r="D377" s="465"/>
      <c r="E377" s="481"/>
      <c r="F377" s="482"/>
      <c r="G377" s="479"/>
      <c r="H377" s="483"/>
      <c r="I377" s="347" t="s">
        <v>22</v>
      </c>
      <c r="J377" s="348">
        <v>0</v>
      </c>
      <c r="K377" s="348">
        <v>161000</v>
      </c>
      <c r="L377" s="348"/>
      <c r="M377" s="348"/>
    </row>
    <row r="378" spans="1:13" ht="12.75">
      <c r="A378" s="477">
        <v>94</v>
      </c>
      <c r="B378" s="479">
        <v>900</v>
      </c>
      <c r="C378" s="479">
        <v>90001</v>
      </c>
      <c r="D378" s="463">
        <v>6050</v>
      </c>
      <c r="E378" s="515" t="s">
        <v>410</v>
      </c>
      <c r="F378" s="466" t="s">
        <v>17</v>
      </c>
      <c r="G378" s="467" t="s">
        <v>62</v>
      </c>
      <c r="H378" s="513">
        <v>411000</v>
      </c>
      <c r="I378" s="350" t="s">
        <v>19</v>
      </c>
      <c r="J378" s="351">
        <v>40000</v>
      </c>
      <c r="K378" s="351">
        <v>371000</v>
      </c>
      <c r="L378" s="351"/>
      <c r="M378" s="351"/>
    </row>
    <row r="379" spans="1:13" ht="12.75">
      <c r="A379" s="477" t="s">
        <v>411</v>
      </c>
      <c r="B379" s="479"/>
      <c r="C379" s="479"/>
      <c r="D379" s="463"/>
      <c r="E379" s="515"/>
      <c r="F379" s="466"/>
      <c r="G379" s="467"/>
      <c r="H379" s="513"/>
      <c r="I379" s="344" t="s">
        <v>20</v>
      </c>
      <c r="J379" s="345">
        <v>40000</v>
      </c>
      <c r="K379" s="345">
        <v>56000</v>
      </c>
      <c r="L379" s="345"/>
      <c r="M379" s="345"/>
    </row>
    <row r="380" spans="1:13" ht="22.5" customHeight="1">
      <c r="A380" s="477" t="s">
        <v>412</v>
      </c>
      <c r="B380" s="479"/>
      <c r="C380" s="479"/>
      <c r="D380" s="463"/>
      <c r="E380" s="515"/>
      <c r="F380" s="466"/>
      <c r="G380" s="467"/>
      <c r="H380" s="513"/>
      <c r="I380" s="346" t="s">
        <v>21</v>
      </c>
      <c r="J380" s="345">
        <v>0</v>
      </c>
      <c r="K380" s="345">
        <v>0</v>
      </c>
      <c r="L380" s="345"/>
      <c r="M380" s="345"/>
    </row>
    <row r="381" spans="1:13" ht="12.75">
      <c r="A381" s="477" t="s">
        <v>413</v>
      </c>
      <c r="B381" s="479"/>
      <c r="C381" s="479"/>
      <c r="D381" s="463"/>
      <c r="E381" s="515"/>
      <c r="F381" s="466"/>
      <c r="G381" s="467"/>
      <c r="H381" s="513"/>
      <c r="I381" s="347" t="s">
        <v>22</v>
      </c>
      <c r="J381" s="348">
        <v>0</v>
      </c>
      <c r="K381" s="348">
        <v>315000</v>
      </c>
      <c r="L381" s="348"/>
      <c r="M381" s="348"/>
    </row>
    <row r="382" spans="1:13" ht="12.75">
      <c r="A382" s="477">
        <v>95</v>
      </c>
      <c r="B382" s="479">
        <v>900</v>
      </c>
      <c r="C382" s="479">
        <v>90001</v>
      </c>
      <c r="D382" s="514">
        <v>6050</v>
      </c>
      <c r="E382" s="481" t="s">
        <v>414</v>
      </c>
      <c r="F382" s="482" t="s">
        <v>17</v>
      </c>
      <c r="G382" s="479">
        <v>2009</v>
      </c>
      <c r="H382" s="483">
        <v>325000</v>
      </c>
      <c r="I382" s="350" t="s">
        <v>19</v>
      </c>
      <c r="J382" s="351"/>
      <c r="K382" s="351">
        <v>325000</v>
      </c>
      <c r="L382" s="351"/>
      <c r="M382" s="351"/>
    </row>
    <row r="383" spans="1:13" ht="12.75">
      <c r="A383" s="477" t="s">
        <v>415</v>
      </c>
      <c r="B383" s="479"/>
      <c r="C383" s="479"/>
      <c r="D383" s="514"/>
      <c r="E383" s="481"/>
      <c r="F383" s="482"/>
      <c r="G383" s="479"/>
      <c r="H383" s="483"/>
      <c r="I383" s="344" t="s">
        <v>20</v>
      </c>
      <c r="J383" s="345"/>
      <c r="K383" s="345">
        <v>49000</v>
      </c>
      <c r="L383" s="345"/>
      <c r="M383" s="345"/>
    </row>
    <row r="384" spans="1:13" ht="22.5" customHeight="1">
      <c r="A384" s="477" t="s">
        <v>416</v>
      </c>
      <c r="B384" s="479"/>
      <c r="C384" s="479"/>
      <c r="D384" s="514"/>
      <c r="E384" s="481"/>
      <c r="F384" s="482"/>
      <c r="G384" s="479"/>
      <c r="H384" s="483"/>
      <c r="I384" s="346" t="s">
        <v>21</v>
      </c>
      <c r="J384" s="345"/>
      <c r="K384" s="345">
        <v>0</v>
      </c>
      <c r="L384" s="345"/>
      <c r="M384" s="345"/>
    </row>
    <row r="385" spans="1:13" ht="12.75">
      <c r="A385" s="477" t="s">
        <v>417</v>
      </c>
      <c r="B385" s="479"/>
      <c r="C385" s="479"/>
      <c r="D385" s="514"/>
      <c r="E385" s="481"/>
      <c r="F385" s="482"/>
      <c r="G385" s="479"/>
      <c r="H385" s="483"/>
      <c r="I385" s="352" t="s">
        <v>22</v>
      </c>
      <c r="J385" s="353"/>
      <c r="K385" s="348">
        <v>276000</v>
      </c>
      <c r="L385" s="353"/>
      <c r="M385" s="353"/>
    </row>
    <row r="386" spans="1:13" ht="12.75">
      <c r="A386" s="477">
        <v>96</v>
      </c>
      <c r="B386" s="479">
        <v>900</v>
      </c>
      <c r="C386" s="479">
        <v>90001</v>
      </c>
      <c r="D386" s="465">
        <v>6050</v>
      </c>
      <c r="E386" s="515" t="s">
        <v>418</v>
      </c>
      <c r="F386" s="466" t="s">
        <v>17</v>
      </c>
      <c r="G386" s="467">
        <v>2009</v>
      </c>
      <c r="H386" s="513">
        <v>193000</v>
      </c>
      <c r="I386" s="342" t="s">
        <v>19</v>
      </c>
      <c r="J386" s="343"/>
      <c r="K386" s="343">
        <v>193000</v>
      </c>
      <c r="L386" s="343"/>
      <c r="M386" s="343"/>
    </row>
    <row r="387" spans="1:13" ht="12.75">
      <c r="A387" s="477" t="s">
        <v>419</v>
      </c>
      <c r="B387" s="479"/>
      <c r="C387" s="479"/>
      <c r="D387" s="465"/>
      <c r="E387" s="515"/>
      <c r="F387" s="466"/>
      <c r="G387" s="467"/>
      <c r="H387" s="513"/>
      <c r="I387" s="344" t="s">
        <v>20</v>
      </c>
      <c r="J387" s="345"/>
      <c r="K387" s="345">
        <v>29000</v>
      </c>
      <c r="L387" s="345"/>
      <c r="M387" s="345"/>
    </row>
    <row r="388" spans="1:13" ht="22.5" customHeight="1">
      <c r="A388" s="477" t="s">
        <v>420</v>
      </c>
      <c r="B388" s="479"/>
      <c r="C388" s="479"/>
      <c r="D388" s="465"/>
      <c r="E388" s="515"/>
      <c r="F388" s="466"/>
      <c r="G388" s="467"/>
      <c r="H388" s="513"/>
      <c r="I388" s="346" t="s">
        <v>21</v>
      </c>
      <c r="J388" s="345"/>
      <c r="K388" s="345">
        <v>0</v>
      </c>
      <c r="L388" s="345"/>
      <c r="M388" s="345"/>
    </row>
    <row r="389" spans="1:13" ht="12.75">
      <c r="A389" s="477" t="s">
        <v>421</v>
      </c>
      <c r="B389" s="479"/>
      <c r="C389" s="479"/>
      <c r="D389" s="465"/>
      <c r="E389" s="515"/>
      <c r="F389" s="466"/>
      <c r="G389" s="467"/>
      <c r="H389" s="513"/>
      <c r="I389" s="347" t="s">
        <v>22</v>
      </c>
      <c r="J389" s="348"/>
      <c r="K389" s="348">
        <v>164000</v>
      </c>
      <c r="L389" s="348"/>
      <c r="M389" s="348"/>
    </row>
    <row r="390" spans="1:13" ht="12.75">
      <c r="A390" s="477">
        <v>97</v>
      </c>
      <c r="B390" s="479">
        <v>900</v>
      </c>
      <c r="C390" s="479">
        <v>90001</v>
      </c>
      <c r="D390" s="463">
        <v>6050</v>
      </c>
      <c r="E390" s="481" t="s">
        <v>422</v>
      </c>
      <c r="F390" s="482" t="s">
        <v>17</v>
      </c>
      <c r="G390" s="479">
        <v>2009</v>
      </c>
      <c r="H390" s="483">
        <v>310000</v>
      </c>
      <c r="I390" s="350" t="s">
        <v>19</v>
      </c>
      <c r="J390" s="351"/>
      <c r="K390" s="351">
        <v>310000</v>
      </c>
      <c r="L390" s="351"/>
      <c r="M390" s="351"/>
    </row>
    <row r="391" spans="1:13" ht="12.75">
      <c r="A391" s="477" t="s">
        <v>423</v>
      </c>
      <c r="B391" s="479"/>
      <c r="C391" s="479"/>
      <c r="D391" s="463"/>
      <c r="E391" s="481"/>
      <c r="F391" s="482"/>
      <c r="G391" s="482"/>
      <c r="H391" s="483"/>
      <c r="I391" s="344" t="s">
        <v>20</v>
      </c>
      <c r="J391" s="345"/>
      <c r="K391" s="345">
        <v>47000</v>
      </c>
      <c r="L391" s="345"/>
      <c r="M391" s="345"/>
    </row>
    <row r="392" spans="1:13" ht="22.5" customHeight="1">
      <c r="A392" s="477" t="s">
        <v>424</v>
      </c>
      <c r="B392" s="479"/>
      <c r="C392" s="479"/>
      <c r="D392" s="463"/>
      <c r="E392" s="481"/>
      <c r="F392" s="482"/>
      <c r="G392" s="482"/>
      <c r="H392" s="483"/>
      <c r="I392" s="346" t="s">
        <v>21</v>
      </c>
      <c r="J392" s="345"/>
      <c r="K392" s="345">
        <v>0</v>
      </c>
      <c r="L392" s="345"/>
      <c r="M392" s="345"/>
    </row>
    <row r="393" spans="1:13" ht="12.75">
      <c r="A393" s="477" t="s">
        <v>425</v>
      </c>
      <c r="B393" s="479"/>
      <c r="C393" s="479"/>
      <c r="D393" s="463"/>
      <c r="E393" s="481"/>
      <c r="F393" s="482"/>
      <c r="G393" s="482"/>
      <c r="H393" s="483"/>
      <c r="I393" s="347" t="s">
        <v>22</v>
      </c>
      <c r="J393" s="348"/>
      <c r="K393" s="348">
        <v>263000</v>
      </c>
      <c r="L393" s="348"/>
      <c r="M393" s="348"/>
    </row>
    <row r="394" spans="1:13" ht="12.75" customHeight="1">
      <c r="A394" s="477">
        <v>98</v>
      </c>
      <c r="B394" s="479">
        <v>900</v>
      </c>
      <c r="C394" s="479">
        <v>90001</v>
      </c>
      <c r="D394" s="514">
        <v>6050</v>
      </c>
      <c r="E394" s="515" t="s">
        <v>426</v>
      </c>
      <c r="F394" s="466" t="s">
        <v>17</v>
      </c>
      <c r="G394" s="467">
        <v>2010</v>
      </c>
      <c r="H394" s="513">
        <v>193000</v>
      </c>
      <c r="I394" s="350" t="s">
        <v>19</v>
      </c>
      <c r="J394" s="351"/>
      <c r="K394" s="351"/>
      <c r="L394" s="351">
        <v>193000</v>
      </c>
      <c r="M394" s="351"/>
    </row>
    <row r="395" spans="1:13" ht="12.75">
      <c r="A395" s="477" t="s">
        <v>427</v>
      </c>
      <c r="B395" s="479"/>
      <c r="C395" s="479"/>
      <c r="D395" s="514"/>
      <c r="E395" s="515"/>
      <c r="F395" s="466"/>
      <c r="G395" s="467"/>
      <c r="H395" s="513"/>
      <c r="I395" s="344" t="s">
        <v>20</v>
      </c>
      <c r="J395" s="345"/>
      <c r="K395" s="345"/>
      <c r="L395" s="345">
        <v>29000</v>
      </c>
      <c r="M395" s="345"/>
    </row>
    <row r="396" spans="1:13" ht="22.5" customHeight="1">
      <c r="A396" s="477" t="s">
        <v>428</v>
      </c>
      <c r="B396" s="479"/>
      <c r="C396" s="479"/>
      <c r="D396" s="514"/>
      <c r="E396" s="515"/>
      <c r="F396" s="466"/>
      <c r="G396" s="467"/>
      <c r="H396" s="513"/>
      <c r="I396" s="346" t="s">
        <v>21</v>
      </c>
      <c r="J396" s="345"/>
      <c r="K396" s="345"/>
      <c r="L396" s="345">
        <v>0</v>
      </c>
      <c r="M396" s="345"/>
    </row>
    <row r="397" spans="1:13" ht="12.75">
      <c r="A397" s="477" t="s">
        <v>429</v>
      </c>
      <c r="B397" s="479"/>
      <c r="C397" s="479"/>
      <c r="D397" s="514"/>
      <c r="E397" s="515"/>
      <c r="F397" s="466"/>
      <c r="G397" s="467"/>
      <c r="H397" s="513"/>
      <c r="I397" s="352" t="s">
        <v>22</v>
      </c>
      <c r="J397" s="353"/>
      <c r="K397" s="353"/>
      <c r="L397" s="348">
        <v>164000</v>
      </c>
      <c r="M397" s="353"/>
    </row>
    <row r="398" spans="1:13" ht="12.75" customHeight="1">
      <c r="A398" s="477">
        <v>99</v>
      </c>
      <c r="B398" s="479">
        <v>900</v>
      </c>
      <c r="C398" s="479">
        <v>90001</v>
      </c>
      <c r="D398" s="465">
        <v>6050</v>
      </c>
      <c r="E398" s="481" t="s">
        <v>430</v>
      </c>
      <c r="F398" s="482" t="s">
        <v>17</v>
      </c>
      <c r="G398" s="479">
        <v>2010</v>
      </c>
      <c r="H398" s="483">
        <v>341000</v>
      </c>
      <c r="I398" s="342" t="s">
        <v>19</v>
      </c>
      <c r="J398" s="343"/>
      <c r="K398" s="343"/>
      <c r="L398" s="343">
        <v>341000</v>
      </c>
      <c r="M398" s="343"/>
    </row>
    <row r="399" spans="1:13" ht="12.75">
      <c r="A399" s="477" t="s">
        <v>431</v>
      </c>
      <c r="B399" s="479"/>
      <c r="C399" s="479"/>
      <c r="D399" s="465"/>
      <c r="E399" s="481"/>
      <c r="F399" s="482"/>
      <c r="G399" s="479"/>
      <c r="H399" s="483"/>
      <c r="I399" s="344" t="s">
        <v>20</v>
      </c>
      <c r="J399" s="345"/>
      <c r="K399" s="345"/>
      <c r="L399" s="345">
        <v>52000</v>
      </c>
      <c r="M399" s="345"/>
    </row>
    <row r="400" spans="1:13" ht="22.5" customHeight="1">
      <c r="A400" s="477" t="s">
        <v>432</v>
      </c>
      <c r="B400" s="479"/>
      <c r="C400" s="479"/>
      <c r="D400" s="465"/>
      <c r="E400" s="481"/>
      <c r="F400" s="482"/>
      <c r="G400" s="479"/>
      <c r="H400" s="483"/>
      <c r="I400" s="346" t="s">
        <v>21</v>
      </c>
      <c r="J400" s="345"/>
      <c r="K400" s="345"/>
      <c r="L400" s="345">
        <v>0</v>
      </c>
      <c r="M400" s="345"/>
    </row>
    <row r="401" spans="1:13" ht="12.75">
      <c r="A401" s="477" t="s">
        <v>433</v>
      </c>
      <c r="B401" s="479"/>
      <c r="C401" s="479"/>
      <c r="D401" s="465"/>
      <c r="E401" s="481"/>
      <c r="F401" s="482"/>
      <c r="G401" s="479"/>
      <c r="H401" s="483"/>
      <c r="I401" s="347" t="s">
        <v>22</v>
      </c>
      <c r="J401" s="348"/>
      <c r="K401" s="348"/>
      <c r="L401" s="348">
        <v>289000</v>
      </c>
      <c r="M401" s="348"/>
    </row>
    <row r="402" spans="1:17" ht="12.75" customHeight="1">
      <c r="A402" s="477">
        <v>100</v>
      </c>
      <c r="B402" s="479">
        <v>900</v>
      </c>
      <c r="C402" s="479">
        <v>90001</v>
      </c>
      <c r="D402" s="463">
        <v>6050</v>
      </c>
      <c r="E402" s="515" t="s">
        <v>434</v>
      </c>
      <c r="F402" s="466" t="s">
        <v>17</v>
      </c>
      <c r="G402" s="467">
        <v>2011</v>
      </c>
      <c r="H402" s="513">
        <v>193000</v>
      </c>
      <c r="I402" s="350" t="s">
        <v>19</v>
      </c>
      <c r="J402" s="351"/>
      <c r="K402" s="351"/>
      <c r="L402" s="351"/>
      <c r="M402" s="351">
        <v>193000</v>
      </c>
      <c r="N402" s="331">
        <f aca="true" t="shared" si="12" ref="N402:Q405">J402+J406+J410+J414+J418+J422+J426+J430+J434</f>
        <v>70000</v>
      </c>
      <c r="O402" s="331">
        <f t="shared" si="12"/>
        <v>1398000</v>
      </c>
      <c r="P402" s="331">
        <f t="shared" si="12"/>
        <v>1105000</v>
      </c>
      <c r="Q402" s="331">
        <f t="shared" si="12"/>
        <v>193000</v>
      </c>
    </row>
    <row r="403" spans="1:17" ht="12.75">
      <c r="A403" s="477" t="s">
        <v>435</v>
      </c>
      <c r="B403" s="479"/>
      <c r="C403" s="479"/>
      <c r="D403" s="463"/>
      <c r="E403" s="515"/>
      <c r="F403" s="466"/>
      <c r="G403" s="467"/>
      <c r="H403" s="513"/>
      <c r="I403" s="344" t="s">
        <v>20</v>
      </c>
      <c r="J403" s="345"/>
      <c r="K403" s="345"/>
      <c r="L403" s="345"/>
      <c r="M403" s="345">
        <v>29000</v>
      </c>
      <c r="N403" s="331">
        <f t="shared" si="12"/>
        <v>70000</v>
      </c>
      <c r="O403" s="331">
        <f t="shared" si="12"/>
        <v>213000</v>
      </c>
      <c r="P403" s="331">
        <f t="shared" si="12"/>
        <v>167000</v>
      </c>
      <c r="Q403" s="331">
        <f t="shared" si="12"/>
        <v>29000</v>
      </c>
    </row>
    <row r="404" spans="1:17" ht="22.5" customHeight="1">
      <c r="A404" s="477" t="s">
        <v>436</v>
      </c>
      <c r="B404" s="479"/>
      <c r="C404" s="479"/>
      <c r="D404" s="463"/>
      <c r="E404" s="515"/>
      <c r="F404" s="466"/>
      <c r="G404" s="467"/>
      <c r="H404" s="513"/>
      <c r="I404" s="346" t="s">
        <v>21</v>
      </c>
      <c r="J404" s="345"/>
      <c r="K404" s="345"/>
      <c r="L404" s="345"/>
      <c r="M404" s="345">
        <v>0</v>
      </c>
      <c r="N404" s="331">
        <f t="shared" si="12"/>
        <v>0</v>
      </c>
      <c r="O404" s="331">
        <f t="shared" si="12"/>
        <v>0</v>
      </c>
      <c r="P404" s="331">
        <f t="shared" si="12"/>
        <v>0</v>
      </c>
      <c r="Q404" s="331">
        <f t="shared" si="12"/>
        <v>0</v>
      </c>
    </row>
    <row r="405" spans="1:17" ht="12.75">
      <c r="A405" s="477" t="s">
        <v>437</v>
      </c>
      <c r="B405" s="479"/>
      <c r="C405" s="479"/>
      <c r="D405" s="463"/>
      <c r="E405" s="515"/>
      <c r="F405" s="466"/>
      <c r="G405" s="467"/>
      <c r="H405" s="513"/>
      <c r="I405" s="347" t="s">
        <v>22</v>
      </c>
      <c r="J405" s="348"/>
      <c r="K405" s="348"/>
      <c r="L405" s="348"/>
      <c r="M405" s="348">
        <v>164000</v>
      </c>
      <c r="N405" s="331">
        <f t="shared" si="12"/>
        <v>0</v>
      </c>
      <c r="O405" s="331">
        <f t="shared" si="12"/>
        <v>1185000</v>
      </c>
      <c r="P405" s="331">
        <f t="shared" si="12"/>
        <v>938000</v>
      </c>
      <c r="Q405" s="331">
        <f t="shared" si="12"/>
        <v>164000</v>
      </c>
    </row>
    <row r="406" spans="1:13" ht="12.75" customHeight="1">
      <c r="A406" s="477">
        <v>101</v>
      </c>
      <c r="B406" s="479">
        <v>900</v>
      </c>
      <c r="C406" s="479">
        <v>90001</v>
      </c>
      <c r="D406" s="463">
        <v>6050</v>
      </c>
      <c r="E406" s="481" t="s">
        <v>438</v>
      </c>
      <c r="F406" s="482" t="s">
        <v>17</v>
      </c>
      <c r="G406" s="479" t="s">
        <v>180</v>
      </c>
      <c r="H406" s="483">
        <v>387000</v>
      </c>
      <c r="I406" s="350" t="s">
        <v>19</v>
      </c>
      <c r="J406" s="351">
        <v>40000</v>
      </c>
      <c r="K406" s="351"/>
      <c r="L406" s="351">
        <v>347000</v>
      </c>
      <c r="M406" s="351"/>
    </row>
    <row r="407" spans="1:13" ht="12.75">
      <c r="A407" s="477" t="s">
        <v>439</v>
      </c>
      <c r="B407" s="479"/>
      <c r="C407" s="479"/>
      <c r="D407" s="463"/>
      <c r="E407" s="481"/>
      <c r="F407" s="482"/>
      <c r="G407" s="479"/>
      <c r="H407" s="483"/>
      <c r="I407" s="344" t="s">
        <v>20</v>
      </c>
      <c r="J407" s="345">
        <v>40000</v>
      </c>
      <c r="K407" s="345"/>
      <c r="L407" s="345">
        <v>53000</v>
      </c>
      <c r="M407" s="345"/>
    </row>
    <row r="408" spans="1:13" ht="22.5" customHeight="1">
      <c r="A408" s="477" t="s">
        <v>440</v>
      </c>
      <c r="B408" s="479"/>
      <c r="C408" s="479"/>
      <c r="D408" s="463"/>
      <c r="E408" s="481"/>
      <c r="F408" s="482"/>
      <c r="G408" s="479"/>
      <c r="H408" s="483"/>
      <c r="I408" s="346" t="s">
        <v>21</v>
      </c>
      <c r="J408" s="345">
        <v>0</v>
      </c>
      <c r="K408" s="345"/>
      <c r="L408" s="345">
        <v>0</v>
      </c>
      <c r="M408" s="345"/>
    </row>
    <row r="409" spans="1:13" ht="12.75">
      <c r="A409" s="477" t="s">
        <v>441</v>
      </c>
      <c r="B409" s="479"/>
      <c r="C409" s="479"/>
      <c r="D409" s="463"/>
      <c r="E409" s="481"/>
      <c r="F409" s="482"/>
      <c r="G409" s="479"/>
      <c r="H409" s="483"/>
      <c r="I409" s="347" t="s">
        <v>22</v>
      </c>
      <c r="J409" s="348">
        <v>0</v>
      </c>
      <c r="K409" s="348"/>
      <c r="L409" s="348">
        <v>294000</v>
      </c>
      <c r="M409" s="348"/>
    </row>
    <row r="410" spans="1:13" ht="12.75" customHeight="1">
      <c r="A410" s="477">
        <v>102</v>
      </c>
      <c r="B410" s="479">
        <v>900</v>
      </c>
      <c r="C410" s="479">
        <v>90001</v>
      </c>
      <c r="D410" s="514">
        <v>6050</v>
      </c>
      <c r="E410" s="515" t="s">
        <v>442</v>
      </c>
      <c r="F410" s="466" t="s">
        <v>17</v>
      </c>
      <c r="G410" s="467">
        <v>2009</v>
      </c>
      <c r="H410" s="513">
        <v>403000</v>
      </c>
      <c r="I410" s="350" t="s">
        <v>19</v>
      </c>
      <c r="J410" s="351"/>
      <c r="K410" s="351">
        <v>403000</v>
      </c>
      <c r="L410" s="351"/>
      <c r="M410" s="351"/>
    </row>
    <row r="411" spans="1:13" ht="12.75">
      <c r="A411" s="477" t="s">
        <v>443</v>
      </c>
      <c r="B411" s="479"/>
      <c r="C411" s="479"/>
      <c r="D411" s="514"/>
      <c r="E411" s="515"/>
      <c r="F411" s="466"/>
      <c r="G411" s="467"/>
      <c r="H411" s="513"/>
      <c r="I411" s="344" t="s">
        <v>20</v>
      </c>
      <c r="J411" s="345"/>
      <c r="K411" s="345">
        <v>61000</v>
      </c>
      <c r="L411" s="345"/>
      <c r="M411" s="345"/>
    </row>
    <row r="412" spans="1:13" ht="22.5" customHeight="1">
      <c r="A412" s="477" t="s">
        <v>444</v>
      </c>
      <c r="B412" s="479"/>
      <c r="C412" s="479"/>
      <c r="D412" s="514"/>
      <c r="E412" s="515"/>
      <c r="F412" s="466"/>
      <c r="G412" s="467"/>
      <c r="H412" s="513"/>
      <c r="I412" s="346" t="s">
        <v>21</v>
      </c>
      <c r="J412" s="345"/>
      <c r="K412" s="345">
        <v>0</v>
      </c>
      <c r="L412" s="345"/>
      <c r="M412" s="345"/>
    </row>
    <row r="413" spans="1:13" ht="12.75">
      <c r="A413" s="477" t="s">
        <v>445</v>
      </c>
      <c r="B413" s="479"/>
      <c r="C413" s="479"/>
      <c r="D413" s="514"/>
      <c r="E413" s="515"/>
      <c r="F413" s="466"/>
      <c r="G413" s="467"/>
      <c r="H413" s="513"/>
      <c r="I413" s="352" t="s">
        <v>22</v>
      </c>
      <c r="J413" s="353"/>
      <c r="K413" s="348">
        <v>342000</v>
      </c>
      <c r="L413" s="353"/>
      <c r="M413" s="353"/>
    </row>
    <row r="414" spans="1:13" ht="12.75">
      <c r="A414" s="477">
        <v>103</v>
      </c>
      <c r="B414" s="479">
        <v>900</v>
      </c>
      <c r="C414" s="479">
        <v>90001</v>
      </c>
      <c r="D414" s="465">
        <v>6050</v>
      </c>
      <c r="E414" s="481" t="s">
        <v>446</v>
      </c>
      <c r="F414" s="482" t="s">
        <v>17</v>
      </c>
      <c r="G414" s="479">
        <v>2009</v>
      </c>
      <c r="H414" s="483">
        <v>271000</v>
      </c>
      <c r="I414" s="342" t="s">
        <v>19</v>
      </c>
      <c r="J414" s="343"/>
      <c r="K414" s="343">
        <v>271000</v>
      </c>
      <c r="L414" s="343"/>
      <c r="M414" s="343"/>
    </row>
    <row r="415" spans="1:13" ht="12.75">
      <c r="A415" s="477" t="s">
        <v>447</v>
      </c>
      <c r="B415" s="479"/>
      <c r="C415" s="479"/>
      <c r="D415" s="465"/>
      <c r="E415" s="481"/>
      <c r="F415" s="482"/>
      <c r="G415" s="479"/>
      <c r="H415" s="483"/>
      <c r="I415" s="344" t="s">
        <v>20</v>
      </c>
      <c r="J415" s="345"/>
      <c r="K415" s="345">
        <v>41000</v>
      </c>
      <c r="L415" s="345"/>
      <c r="M415" s="345"/>
    </row>
    <row r="416" spans="1:13" ht="22.5" customHeight="1">
      <c r="A416" s="477" t="s">
        <v>452</v>
      </c>
      <c r="B416" s="479"/>
      <c r="C416" s="479"/>
      <c r="D416" s="465"/>
      <c r="E416" s="481"/>
      <c r="F416" s="482"/>
      <c r="G416" s="479"/>
      <c r="H416" s="483"/>
      <c r="I416" s="346" t="s">
        <v>21</v>
      </c>
      <c r="J416" s="345"/>
      <c r="K416" s="345">
        <v>0</v>
      </c>
      <c r="L416" s="345"/>
      <c r="M416" s="345"/>
    </row>
    <row r="417" spans="1:13" ht="12.75">
      <c r="A417" s="477" t="s">
        <v>453</v>
      </c>
      <c r="B417" s="479"/>
      <c r="C417" s="479"/>
      <c r="D417" s="465"/>
      <c r="E417" s="481"/>
      <c r="F417" s="482"/>
      <c r="G417" s="479"/>
      <c r="H417" s="483"/>
      <c r="I417" s="347" t="s">
        <v>22</v>
      </c>
      <c r="J417" s="348"/>
      <c r="K417" s="348">
        <v>230000</v>
      </c>
      <c r="L417" s="348"/>
      <c r="M417" s="348"/>
    </row>
    <row r="418" spans="1:13" ht="12.75">
      <c r="A418" s="477">
        <v>104</v>
      </c>
      <c r="B418" s="479">
        <v>900</v>
      </c>
      <c r="C418" s="479">
        <v>90001</v>
      </c>
      <c r="D418" s="463">
        <v>6050</v>
      </c>
      <c r="E418" s="515" t="s">
        <v>454</v>
      </c>
      <c r="F418" s="466" t="s">
        <v>17</v>
      </c>
      <c r="G418" s="467">
        <v>2009</v>
      </c>
      <c r="H418" s="513">
        <v>294000</v>
      </c>
      <c r="I418" s="350" t="s">
        <v>19</v>
      </c>
      <c r="J418" s="351"/>
      <c r="K418" s="351">
        <v>294000</v>
      </c>
      <c r="L418" s="351"/>
      <c r="M418" s="351"/>
    </row>
    <row r="419" spans="1:13" ht="12.75">
      <c r="A419" s="477" t="s">
        <v>455</v>
      </c>
      <c r="B419" s="479"/>
      <c r="C419" s="479"/>
      <c r="D419" s="463"/>
      <c r="E419" s="515"/>
      <c r="F419" s="466"/>
      <c r="G419" s="467"/>
      <c r="H419" s="513"/>
      <c r="I419" s="344" t="s">
        <v>20</v>
      </c>
      <c r="J419" s="345"/>
      <c r="K419" s="345">
        <v>45000</v>
      </c>
      <c r="L419" s="345"/>
      <c r="M419" s="345"/>
    </row>
    <row r="420" spans="1:13" ht="22.5" customHeight="1">
      <c r="A420" s="477" t="s">
        <v>456</v>
      </c>
      <c r="B420" s="479"/>
      <c r="C420" s="479"/>
      <c r="D420" s="463"/>
      <c r="E420" s="515"/>
      <c r="F420" s="466"/>
      <c r="G420" s="467"/>
      <c r="H420" s="513"/>
      <c r="I420" s="346" t="s">
        <v>21</v>
      </c>
      <c r="J420" s="345"/>
      <c r="K420" s="345">
        <v>0</v>
      </c>
      <c r="L420" s="345"/>
      <c r="M420" s="345"/>
    </row>
    <row r="421" spans="1:13" ht="12.75">
      <c r="A421" s="477" t="s">
        <v>457</v>
      </c>
      <c r="B421" s="479"/>
      <c r="C421" s="479"/>
      <c r="D421" s="463"/>
      <c r="E421" s="515"/>
      <c r="F421" s="466"/>
      <c r="G421" s="467"/>
      <c r="H421" s="513"/>
      <c r="I421" s="347" t="s">
        <v>22</v>
      </c>
      <c r="J421" s="348"/>
      <c r="K421" s="348">
        <v>249000</v>
      </c>
      <c r="L421" s="348"/>
      <c r="M421" s="348"/>
    </row>
    <row r="422" spans="1:13" ht="12.75">
      <c r="A422" s="477">
        <v>105</v>
      </c>
      <c r="B422" s="479">
        <v>900</v>
      </c>
      <c r="C422" s="479">
        <v>90001</v>
      </c>
      <c r="D422" s="514">
        <v>6050</v>
      </c>
      <c r="E422" s="481" t="s">
        <v>458</v>
      </c>
      <c r="F422" s="482" t="s">
        <v>17</v>
      </c>
      <c r="G422" s="479">
        <v>2009</v>
      </c>
      <c r="H422" s="483">
        <v>343000</v>
      </c>
      <c r="I422" s="350" t="s">
        <v>19</v>
      </c>
      <c r="J422" s="351"/>
      <c r="K422" s="351">
        <v>343000</v>
      </c>
      <c r="L422" s="351"/>
      <c r="M422" s="351"/>
    </row>
    <row r="423" spans="1:13" ht="12.75">
      <c r="A423" s="477" t="s">
        <v>459</v>
      </c>
      <c r="B423" s="479"/>
      <c r="C423" s="479"/>
      <c r="D423" s="514"/>
      <c r="E423" s="481"/>
      <c r="F423" s="482"/>
      <c r="G423" s="479"/>
      <c r="H423" s="483"/>
      <c r="I423" s="344" t="s">
        <v>20</v>
      </c>
      <c r="J423" s="345"/>
      <c r="K423" s="345">
        <v>52000</v>
      </c>
      <c r="L423" s="345"/>
      <c r="M423" s="345"/>
    </row>
    <row r="424" spans="1:13" ht="22.5" customHeight="1">
      <c r="A424" s="477" t="s">
        <v>460</v>
      </c>
      <c r="B424" s="479"/>
      <c r="C424" s="479"/>
      <c r="D424" s="514"/>
      <c r="E424" s="481"/>
      <c r="F424" s="482"/>
      <c r="G424" s="479"/>
      <c r="H424" s="483"/>
      <c r="I424" s="346" t="s">
        <v>21</v>
      </c>
      <c r="J424" s="345"/>
      <c r="K424" s="345">
        <v>0</v>
      </c>
      <c r="L424" s="345"/>
      <c r="M424" s="345"/>
    </row>
    <row r="425" spans="1:13" ht="12.75">
      <c r="A425" s="477" t="s">
        <v>461</v>
      </c>
      <c r="B425" s="479"/>
      <c r="C425" s="479"/>
      <c r="D425" s="514"/>
      <c r="E425" s="481"/>
      <c r="F425" s="482"/>
      <c r="G425" s="479"/>
      <c r="H425" s="483"/>
      <c r="I425" s="352" t="s">
        <v>22</v>
      </c>
      <c r="J425" s="353"/>
      <c r="K425" s="348">
        <v>291000</v>
      </c>
      <c r="L425" s="353"/>
      <c r="M425" s="353"/>
    </row>
    <row r="426" spans="1:13" ht="12.75">
      <c r="A426" s="477">
        <v>106</v>
      </c>
      <c r="B426" s="479">
        <v>900</v>
      </c>
      <c r="C426" s="479">
        <v>90001</v>
      </c>
      <c r="D426" s="465">
        <v>6050</v>
      </c>
      <c r="E426" s="515" t="s">
        <v>462</v>
      </c>
      <c r="F426" s="466" t="s">
        <v>17</v>
      </c>
      <c r="G426" s="467">
        <v>2010</v>
      </c>
      <c r="H426" s="513">
        <v>326000</v>
      </c>
      <c r="I426" s="342" t="s">
        <v>19</v>
      </c>
      <c r="J426" s="343"/>
      <c r="K426" s="343"/>
      <c r="L426" s="343">
        <v>326000</v>
      </c>
      <c r="M426" s="343"/>
    </row>
    <row r="427" spans="1:13" ht="12.75">
      <c r="A427" s="477" t="s">
        <v>463</v>
      </c>
      <c r="B427" s="479"/>
      <c r="C427" s="479"/>
      <c r="D427" s="465"/>
      <c r="E427" s="515"/>
      <c r="F427" s="466"/>
      <c r="G427" s="467"/>
      <c r="H427" s="513"/>
      <c r="I427" s="344" t="s">
        <v>20</v>
      </c>
      <c r="J427" s="345"/>
      <c r="K427" s="345"/>
      <c r="L427" s="345">
        <v>49000</v>
      </c>
      <c r="M427" s="345"/>
    </row>
    <row r="428" spans="1:13" ht="22.5" customHeight="1">
      <c r="A428" s="477" t="s">
        <v>464</v>
      </c>
      <c r="B428" s="479"/>
      <c r="C428" s="479"/>
      <c r="D428" s="465"/>
      <c r="E428" s="515"/>
      <c r="F428" s="466"/>
      <c r="G428" s="467"/>
      <c r="H428" s="513"/>
      <c r="I428" s="346" t="s">
        <v>21</v>
      </c>
      <c r="J428" s="345"/>
      <c r="K428" s="345"/>
      <c r="L428" s="345">
        <v>0</v>
      </c>
      <c r="M428" s="345"/>
    </row>
    <row r="429" spans="1:13" ht="12.75">
      <c r="A429" s="477" t="s">
        <v>465</v>
      </c>
      <c r="B429" s="479"/>
      <c r="C429" s="479"/>
      <c r="D429" s="465"/>
      <c r="E429" s="515"/>
      <c r="F429" s="466"/>
      <c r="G429" s="467"/>
      <c r="H429" s="513"/>
      <c r="I429" s="347" t="s">
        <v>22</v>
      </c>
      <c r="J429" s="348"/>
      <c r="K429" s="348"/>
      <c r="L429" s="348">
        <v>277000</v>
      </c>
      <c r="M429" s="348"/>
    </row>
    <row r="430" spans="1:13" ht="12.75">
      <c r="A430" s="477">
        <v>107</v>
      </c>
      <c r="B430" s="479">
        <v>900</v>
      </c>
      <c r="C430" s="479">
        <v>90001</v>
      </c>
      <c r="D430" s="463">
        <v>6050</v>
      </c>
      <c r="E430" s="481" t="s">
        <v>466</v>
      </c>
      <c r="F430" s="482" t="s">
        <v>17</v>
      </c>
      <c r="G430" s="479">
        <v>2010</v>
      </c>
      <c r="H430" s="483">
        <v>193000</v>
      </c>
      <c r="I430" s="350" t="s">
        <v>19</v>
      </c>
      <c r="J430" s="351"/>
      <c r="K430" s="351"/>
      <c r="L430" s="351">
        <v>193000</v>
      </c>
      <c r="M430" s="351"/>
    </row>
    <row r="431" spans="1:13" ht="12.75">
      <c r="A431" s="477" t="s">
        <v>467</v>
      </c>
      <c r="B431" s="479"/>
      <c r="C431" s="479"/>
      <c r="D431" s="463"/>
      <c r="E431" s="481"/>
      <c r="F431" s="482"/>
      <c r="G431" s="479"/>
      <c r="H431" s="483"/>
      <c r="I431" s="344" t="s">
        <v>20</v>
      </c>
      <c r="J431" s="345"/>
      <c r="K431" s="345"/>
      <c r="L431" s="345">
        <v>29000</v>
      </c>
      <c r="M431" s="345"/>
    </row>
    <row r="432" spans="1:13" ht="22.5" customHeight="1">
      <c r="A432" s="477" t="s">
        <v>468</v>
      </c>
      <c r="B432" s="479"/>
      <c r="C432" s="479"/>
      <c r="D432" s="463"/>
      <c r="E432" s="481"/>
      <c r="F432" s="482"/>
      <c r="G432" s="479"/>
      <c r="H432" s="483"/>
      <c r="I432" s="346" t="s">
        <v>21</v>
      </c>
      <c r="J432" s="345"/>
      <c r="K432" s="345"/>
      <c r="L432" s="345">
        <v>0</v>
      </c>
      <c r="M432" s="345"/>
    </row>
    <row r="433" spans="1:13" ht="12.75">
      <c r="A433" s="477" t="s">
        <v>469</v>
      </c>
      <c r="B433" s="479"/>
      <c r="C433" s="479"/>
      <c r="D433" s="463"/>
      <c r="E433" s="481"/>
      <c r="F433" s="482"/>
      <c r="G433" s="479"/>
      <c r="H433" s="483"/>
      <c r="I433" s="347" t="s">
        <v>22</v>
      </c>
      <c r="J433" s="348"/>
      <c r="K433" s="348"/>
      <c r="L433" s="348">
        <v>164000</v>
      </c>
      <c r="M433" s="348"/>
    </row>
    <row r="434" spans="1:13" ht="12.75" customHeight="1">
      <c r="A434" s="477">
        <v>108</v>
      </c>
      <c r="B434" s="479">
        <v>900</v>
      </c>
      <c r="C434" s="479">
        <v>90001</v>
      </c>
      <c r="D434" s="514">
        <v>6050</v>
      </c>
      <c r="E434" s="515" t="s">
        <v>470</v>
      </c>
      <c r="F434" s="466" t="s">
        <v>17</v>
      </c>
      <c r="G434" s="467" t="s">
        <v>39</v>
      </c>
      <c r="H434" s="513">
        <v>366000</v>
      </c>
      <c r="I434" s="350" t="s">
        <v>19</v>
      </c>
      <c r="J434" s="351">
        <v>30000</v>
      </c>
      <c r="K434" s="351">
        <v>87000</v>
      </c>
      <c r="L434" s="351">
        <v>239000</v>
      </c>
      <c r="M434" s="351"/>
    </row>
    <row r="435" spans="1:13" ht="12.75">
      <c r="A435" s="477" t="s">
        <v>471</v>
      </c>
      <c r="B435" s="479"/>
      <c r="C435" s="479"/>
      <c r="D435" s="514"/>
      <c r="E435" s="515"/>
      <c r="F435" s="466"/>
      <c r="G435" s="467"/>
      <c r="H435" s="513"/>
      <c r="I435" s="344" t="s">
        <v>20</v>
      </c>
      <c r="J435" s="345">
        <v>30000</v>
      </c>
      <c r="K435" s="345">
        <v>14000</v>
      </c>
      <c r="L435" s="345">
        <v>36000</v>
      </c>
      <c r="M435" s="345"/>
    </row>
    <row r="436" spans="1:13" ht="22.5" customHeight="1">
      <c r="A436" s="477" t="s">
        <v>472</v>
      </c>
      <c r="B436" s="479"/>
      <c r="C436" s="479"/>
      <c r="D436" s="514"/>
      <c r="E436" s="515"/>
      <c r="F436" s="466"/>
      <c r="G436" s="467"/>
      <c r="H436" s="513"/>
      <c r="I436" s="346" t="s">
        <v>21</v>
      </c>
      <c r="J436" s="345">
        <v>0</v>
      </c>
      <c r="K436" s="345">
        <v>0</v>
      </c>
      <c r="L436" s="345">
        <v>0</v>
      </c>
      <c r="M436" s="345"/>
    </row>
    <row r="437" spans="1:13" ht="12.75">
      <c r="A437" s="477" t="s">
        <v>473</v>
      </c>
      <c r="B437" s="479"/>
      <c r="C437" s="479"/>
      <c r="D437" s="514"/>
      <c r="E437" s="515"/>
      <c r="F437" s="466"/>
      <c r="G437" s="467"/>
      <c r="H437" s="513"/>
      <c r="I437" s="352" t="s">
        <v>22</v>
      </c>
      <c r="J437" s="348">
        <v>0</v>
      </c>
      <c r="K437" s="348">
        <v>73000</v>
      </c>
      <c r="L437" s="348">
        <v>203000</v>
      </c>
      <c r="M437" s="353"/>
    </row>
    <row r="438" spans="1:17" ht="12.75" customHeight="1">
      <c r="A438" s="477">
        <v>109</v>
      </c>
      <c r="B438" s="479">
        <v>900</v>
      </c>
      <c r="C438" s="479">
        <v>90001</v>
      </c>
      <c r="D438" s="465">
        <v>6050</v>
      </c>
      <c r="E438" s="481" t="s">
        <v>474</v>
      </c>
      <c r="F438" s="482" t="s">
        <v>17</v>
      </c>
      <c r="G438" s="479">
        <v>2008</v>
      </c>
      <c r="H438" s="483">
        <v>124000</v>
      </c>
      <c r="I438" s="342" t="s">
        <v>19</v>
      </c>
      <c r="J438" s="343">
        <v>124000</v>
      </c>
      <c r="K438" s="343"/>
      <c r="L438" s="343"/>
      <c r="M438" s="343"/>
      <c r="N438" s="331">
        <f aca="true" t="shared" si="13" ref="N438:Q441">J438+J442+J446+J450+J454+J458+J462+J466+J470</f>
        <v>124000</v>
      </c>
      <c r="O438" s="331">
        <f t="shared" si="13"/>
        <v>0</v>
      </c>
      <c r="P438" s="331">
        <f t="shared" si="13"/>
        <v>600000</v>
      </c>
      <c r="Q438" s="331">
        <f t="shared" si="13"/>
        <v>1441000</v>
      </c>
    </row>
    <row r="439" spans="1:17" ht="12.75">
      <c r="A439" s="477" t="s">
        <v>475</v>
      </c>
      <c r="B439" s="479"/>
      <c r="C439" s="479"/>
      <c r="D439" s="465"/>
      <c r="E439" s="481"/>
      <c r="F439" s="482"/>
      <c r="G439" s="479"/>
      <c r="H439" s="483"/>
      <c r="I439" s="344" t="s">
        <v>20</v>
      </c>
      <c r="J439" s="345">
        <v>124000</v>
      </c>
      <c r="K439" s="345"/>
      <c r="L439" s="345"/>
      <c r="M439" s="345"/>
      <c r="N439" s="331">
        <f t="shared" si="13"/>
        <v>124000</v>
      </c>
      <c r="O439" s="331">
        <f t="shared" si="13"/>
        <v>0</v>
      </c>
      <c r="P439" s="331">
        <f t="shared" si="13"/>
        <v>90000</v>
      </c>
      <c r="Q439" s="331">
        <f t="shared" si="13"/>
        <v>217000</v>
      </c>
    </row>
    <row r="440" spans="1:17" ht="22.5" customHeight="1">
      <c r="A440" s="477" t="s">
        <v>476</v>
      </c>
      <c r="B440" s="479"/>
      <c r="C440" s="479"/>
      <c r="D440" s="465"/>
      <c r="E440" s="481"/>
      <c r="F440" s="482"/>
      <c r="G440" s="479"/>
      <c r="H440" s="483"/>
      <c r="I440" s="346" t="s">
        <v>21</v>
      </c>
      <c r="J440" s="345">
        <v>0</v>
      </c>
      <c r="K440" s="345"/>
      <c r="L440" s="345"/>
      <c r="M440" s="345"/>
      <c r="N440" s="331">
        <f t="shared" si="13"/>
        <v>0</v>
      </c>
      <c r="O440" s="331">
        <f t="shared" si="13"/>
        <v>0</v>
      </c>
      <c r="P440" s="331">
        <f t="shared" si="13"/>
        <v>0</v>
      </c>
      <c r="Q440" s="331">
        <f t="shared" si="13"/>
        <v>0</v>
      </c>
    </row>
    <row r="441" spans="1:17" ht="12.75">
      <c r="A441" s="477" t="s">
        <v>477</v>
      </c>
      <c r="B441" s="479"/>
      <c r="C441" s="479"/>
      <c r="D441" s="465"/>
      <c r="E441" s="481"/>
      <c r="F441" s="482"/>
      <c r="G441" s="479"/>
      <c r="H441" s="483"/>
      <c r="I441" s="347" t="s">
        <v>22</v>
      </c>
      <c r="J441" s="348">
        <v>0</v>
      </c>
      <c r="K441" s="348"/>
      <c r="L441" s="348"/>
      <c r="M441" s="348"/>
      <c r="N441" s="331">
        <f t="shared" si="13"/>
        <v>0</v>
      </c>
      <c r="O441" s="331">
        <f t="shared" si="13"/>
        <v>0</v>
      </c>
      <c r="P441" s="331">
        <f t="shared" si="13"/>
        <v>510000</v>
      </c>
      <c r="Q441" s="331">
        <f t="shared" si="13"/>
        <v>1224000</v>
      </c>
    </row>
    <row r="442" spans="1:13" ht="12.75" customHeight="1">
      <c r="A442" s="477">
        <v>110</v>
      </c>
      <c r="B442" s="479">
        <v>900</v>
      </c>
      <c r="C442" s="479">
        <v>90001</v>
      </c>
      <c r="D442" s="463">
        <v>6050</v>
      </c>
      <c r="E442" s="515" t="s">
        <v>478</v>
      </c>
      <c r="F442" s="466" t="s">
        <v>17</v>
      </c>
      <c r="G442" s="467">
        <v>2011</v>
      </c>
      <c r="H442" s="513">
        <v>349000</v>
      </c>
      <c r="I442" s="350" t="s">
        <v>19</v>
      </c>
      <c r="J442" s="351"/>
      <c r="K442" s="351"/>
      <c r="L442" s="351"/>
      <c r="M442" s="351">
        <v>349000</v>
      </c>
    </row>
    <row r="443" spans="1:13" ht="12.75">
      <c r="A443" s="477" t="s">
        <v>479</v>
      </c>
      <c r="B443" s="479"/>
      <c r="C443" s="479"/>
      <c r="D443" s="463"/>
      <c r="E443" s="515"/>
      <c r="F443" s="466"/>
      <c r="G443" s="467"/>
      <c r="H443" s="513"/>
      <c r="I443" s="344" t="s">
        <v>20</v>
      </c>
      <c r="J443" s="345"/>
      <c r="K443" s="345"/>
      <c r="L443" s="345"/>
      <c r="M443" s="345">
        <v>53000</v>
      </c>
    </row>
    <row r="444" spans="1:13" ht="22.5" customHeight="1">
      <c r="A444" s="477" t="s">
        <v>480</v>
      </c>
      <c r="B444" s="479"/>
      <c r="C444" s="479"/>
      <c r="D444" s="463"/>
      <c r="E444" s="515"/>
      <c r="F444" s="466"/>
      <c r="G444" s="467"/>
      <c r="H444" s="513"/>
      <c r="I444" s="346" t="s">
        <v>21</v>
      </c>
      <c r="J444" s="345"/>
      <c r="K444" s="345"/>
      <c r="L444" s="345"/>
      <c r="M444" s="345">
        <v>0</v>
      </c>
    </row>
    <row r="445" spans="1:13" ht="12.75">
      <c r="A445" s="477" t="s">
        <v>481</v>
      </c>
      <c r="B445" s="479"/>
      <c r="C445" s="479"/>
      <c r="D445" s="463"/>
      <c r="E445" s="515"/>
      <c r="F445" s="466"/>
      <c r="G445" s="467"/>
      <c r="H445" s="513"/>
      <c r="I445" s="347" t="s">
        <v>22</v>
      </c>
      <c r="J445" s="348"/>
      <c r="K445" s="348"/>
      <c r="L445" s="348"/>
      <c r="M445" s="348">
        <v>296000</v>
      </c>
    </row>
    <row r="446" spans="1:13" ht="12.75" customHeight="1">
      <c r="A446" s="477">
        <v>111</v>
      </c>
      <c r="B446" s="479">
        <v>900</v>
      </c>
      <c r="C446" s="479">
        <v>90001</v>
      </c>
      <c r="D446" s="463">
        <v>6050</v>
      </c>
      <c r="E446" s="481" t="s">
        <v>482</v>
      </c>
      <c r="F446" s="482" t="s">
        <v>17</v>
      </c>
      <c r="G446" s="479">
        <v>2011</v>
      </c>
      <c r="H446" s="483">
        <v>372000</v>
      </c>
      <c r="I446" s="350" t="s">
        <v>19</v>
      </c>
      <c r="J446" s="351"/>
      <c r="K446" s="351"/>
      <c r="L446" s="351"/>
      <c r="M446" s="351">
        <v>372000</v>
      </c>
    </row>
    <row r="447" spans="1:13" ht="12.75">
      <c r="A447" s="477" t="s">
        <v>483</v>
      </c>
      <c r="B447" s="479"/>
      <c r="C447" s="479"/>
      <c r="D447" s="463"/>
      <c r="E447" s="481"/>
      <c r="F447" s="482"/>
      <c r="G447" s="479"/>
      <c r="H447" s="483"/>
      <c r="I447" s="344" t="s">
        <v>20</v>
      </c>
      <c r="J447" s="345"/>
      <c r="K447" s="345"/>
      <c r="L447" s="345"/>
      <c r="M447" s="345">
        <v>56000</v>
      </c>
    </row>
    <row r="448" spans="1:13" ht="22.5" customHeight="1">
      <c r="A448" s="477" t="s">
        <v>484</v>
      </c>
      <c r="B448" s="479"/>
      <c r="C448" s="479"/>
      <c r="D448" s="463"/>
      <c r="E448" s="481"/>
      <c r="F448" s="482"/>
      <c r="G448" s="479"/>
      <c r="H448" s="483"/>
      <c r="I448" s="346" t="s">
        <v>21</v>
      </c>
      <c r="J448" s="345"/>
      <c r="K448" s="345"/>
      <c r="L448" s="345"/>
      <c r="M448" s="345">
        <v>0</v>
      </c>
    </row>
    <row r="449" spans="1:13" ht="12.75">
      <c r="A449" s="477" t="s">
        <v>485</v>
      </c>
      <c r="B449" s="479"/>
      <c r="C449" s="479"/>
      <c r="D449" s="463"/>
      <c r="E449" s="481"/>
      <c r="F449" s="482"/>
      <c r="G449" s="479"/>
      <c r="H449" s="483"/>
      <c r="I449" s="347" t="s">
        <v>22</v>
      </c>
      <c r="J449" s="348"/>
      <c r="K449" s="348"/>
      <c r="L449" s="348"/>
      <c r="M449" s="348">
        <v>316000</v>
      </c>
    </row>
    <row r="450" spans="1:13" ht="12.75" customHeight="1">
      <c r="A450" s="477">
        <v>112</v>
      </c>
      <c r="B450" s="479">
        <v>900</v>
      </c>
      <c r="C450" s="479">
        <v>90001</v>
      </c>
      <c r="D450" s="514">
        <v>6050</v>
      </c>
      <c r="E450" s="515" t="s">
        <v>486</v>
      </c>
      <c r="F450" s="466" t="s">
        <v>17</v>
      </c>
      <c r="G450" s="467">
        <v>2011</v>
      </c>
      <c r="H450" s="513">
        <v>240000</v>
      </c>
      <c r="I450" s="350" t="s">
        <v>19</v>
      </c>
      <c r="J450" s="351"/>
      <c r="K450" s="351"/>
      <c r="L450" s="351"/>
      <c r="M450" s="351">
        <v>240000</v>
      </c>
    </row>
    <row r="451" spans="1:13" ht="12.75">
      <c r="A451" s="477" t="s">
        <v>487</v>
      </c>
      <c r="B451" s="479"/>
      <c r="C451" s="479"/>
      <c r="D451" s="514"/>
      <c r="E451" s="515"/>
      <c r="F451" s="466"/>
      <c r="G451" s="467"/>
      <c r="H451" s="513"/>
      <c r="I451" s="344" t="s">
        <v>20</v>
      </c>
      <c r="J451" s="345"/>
      <c r="K451" s="345"/>
      <c r="L451" s="345"/>
      <c r="M451" s="345">
        <f>M450*0.15</f>
        <v>36000</v>
      </c>
    </row>
    <row r="452" spans="1:13" ht="22.5" customHeight="1">
      <c r="A452" s="477" t="s">
        <v>488</v>
      </c>
      <c r="B452" s="479"/>
      <c r="C452" s="479"/>
      <c r="D452" s="514"/>
      <c r="E452" s="515"/>
      <c r="F452" s="466"/>
      <c r="G452" s="467"/>
      <c r="H452" s="513"/>
      <c r="I452" s="346" t="s">
        <v>21</v>
      </c>
      <c r="J452" s="345"/>
      <c r="K452" s="345"/>
      <c r="L452" s="345"/>
      <c r="M452" s="345">
        <v>0</v>
      </c>
    </row>
    <row r="453" spans="1:13" ht="12.75">
      <c r="A453" s="477" t="s">
        <v>489</v>
      </c>
      <c r="B453" s="479"/>
      <c r="C453" s="479"/>
      <c r="D453" s="514"/>
      <c r="E453" s="515"/>
      <c r="F453" s="466"/>
      <c r="G453" s="467"/>
      <c r="H453" s="513"/>
      <c r="I453" s="352" t="s">
        <v>22</v>
      </c>
      <c r="J453" s="353"/>
      <c r="K453" s="353"/>
      <c r="L453" s="353"/>
      <c r="M453" s="348">
        <f>M450*0.85</f>
        <v>204000</v>
      </c>
    </row>
    <row r="454" spans="1:13" ht="12.75">
      <c r="A454" s="477">
        <v>113</v>
      </c>
      <c r="B454" s="479">
        <v>900</v>
      </c>
      <c r="C454" s="479">
        <v>90001</v>
      </c>
      <c r="D454" s="465">
        <v>6050</v>
      </c>
      <c r="E454" s="481" t="s">
        <v>490</v>
      </c>
      <c r="F454" s="482" t="s">
        <v>17</v>
      </c>
      <c r="G454" s="479">
        <v>2010</v>
      </c>
      <c r="H454" s="483">
        <v>280000</v>
      </c>
      <c r="I454" s="342" t="s">
        <v>19</v>
      </c>
      <c r="J454" s="343"/>
      <c r="K454" s="343"/>
      <c r="L454" s="343">
        <v>280000</v>
      </c>
      <c r="M454" s="343"/>
    </row>
    <row r="455" spans="1:13" ht="12.75">
      <c r="A455" s="477" t="s">
        <v>491</v>
      </c>
      <c r="B455" s="479"/>
      <c r="C455" s="479"/>
      <c r="D455" s="465"/>
      <c r="E455" s="481"/>
      <c r="F455" s="482"/>
      <c r="G455" s="479"/>
      <c r="H455" s="483"/>
      <c r="I455" s="344" t="s">
        <v>20</v>
      </c>
      <c r="J455" s="345"/>
      <c r="K455" s="345"/>
      <c r="L455" s="345">
        <f>L454*0.15</f>
        <v>42000</v>
      </c>
      <c r="M455" s="345"/>
    </row>
    <row r="456" spans="1:13" ht="22.5" customHeight="1">
      <c r="A456" s="477" t="s">
        <v>492</v>
      </c>
      <c r="B456" s="479"/>
      <c r="C456" s="479"/>
      <c r="D456" s="465"/>
      <c r="E456" s="481"/>
      <c r="F456" s="482"/>
      <c r="G456" s="479"/>
      <c r="H456" s="483"/>
      <c r="I456" s="346" t="s">
        <v>21</v>
      </c>
      <c r="J456" s="345"/>
      <c r="K456" s="345"/>
      <c r="L456" s="345">
        <v>0</v>
      </c>
      <c r="M456" s="345"/>
    </row>
    <row r="457" spans="1:13" ht="12.75">
      <c r="A457" s="477" t="s">
        <v>493</v>
      </c>
      <c r="B457" s="479"/>
      <c r="C457" s="479"/>
      <c r="D457" s="465"/>
      <c r="E457" s="481"/>
      <c r="F457" s="482"/>
      <c r="G457" s="479"/>
      <c r="H457" s="483"/>
      <c r="I457" s="347" t="s">
        <v>22</v>
      </c>
      <c r="J457" s="348"/>
      <c r="K457" s="348"/>
      <c r="L457" s="348">
        <f>L454*0.85</f>
        <v>238000</v>
      </c>
      <c r="M457" s="348"/>
    </row>
    <row r="458" spans="1:13" ht="12.75">
      <c r="A458" s="477">
        <v>114</v>
      </c>
      <c r="B458" s="479">
        <v>900</v>
      </c>
      <c r="C458" s="479">
        <v>90001</v>
      </c>
      <c r="D458" s="463">
        <v>6050</v>
      </c>
      <c r="E458" s="481" t="s">
        <v>494</v>
      </c>
      <c r="F458" s="482" t="s">
        <v>17</v>
      </c>
      <c r="G458" s="479">
        <v>2010</v>
      </c>
      <c r="H458" s="483">
        <v>80000</v>
      </c>
      <c r="I458" s="350" t="s">
        <v>19</v>
      </c>
      <c r="J458" s="351"/>
      <c r="K458" s="351"/>
      <c r="L458" s="351">
        <v>80000</v>
      </c>
      <c r="M458" s="351"/>
    </row>
    <row r="459" spans="1:13" ht="12.75">
      <c r="A459" s="477" t="s">
        <v>495</v>
      </c>
      <c r="B459" s="479"/>
      <c r="C459" s="479"/>
      <c r="D459" s="463"/>
      <c r="E459" s="481"/>
      <c r="F459" s="482"/>
      <c r="G459" s="479"/>
      <c r="H459" s="483"/>
      <c r="I459" s="344" t="s">
        <v>20</v>
      </c>
      <c r="J459" s="345"/>
      <c r="K459" s="345"/>
      <c r="L459" s="345">
        <f>L458*0.15</f>
        <v>12000</v>
      </c>
      <c r="M459" s="345"/>
    </row>
    <row r="460" spans="1:13" ht="22.5" customHeight="1">
      <c r="A460" s="477" t="s">
        <v>496</v>
      </c>
      <c r="B460" s="479"/>
      <c r="C460" s="479"/>
      <c r="D460" s="463"/>
      <c r="E460" s="481"/>
      <c r="F460" s="482"/>
      <c r="G460" s="479"/>
      <c r="H460" s="483"/>
      <c r="I460" s="346" t="s">
        <v>21</v>
      </c>
      <c r="J460" s="345"/>
      <c r="K460" s="345"/>
      <c r="L460" s="345">
        <v>0</v>
      </c>
      <c r="M460" s="345"/>
    </row>
    <row r="461" spans="1:13" ht="12.75">
      <c r="A461" s="477" t="s">
        <v>497</v>
      </c>
      <c r="B461" s="479"/>
      <c r="C461" s="479"/>
      <c r="D461" s="463"/>
      <c r="E461" s="481"/>
      <c r="F461" s="482"/>
      <c r="G461" s="479"/>
      <c r="H461" s="483"/>
      <c r="I461" s="347" t="s">
        <v>22</v>
      </c>
      <c r="J461" s="348"/>
      <c r="K461" s="348"/>
      <c r="L461" s="348">
        <f>L458*0.85</f>
        <v>68000</v>
      </c>
      <c r="M461" s="348"/>
    </row>
    <row r="462" spans="1:13" ht="12.75">
      <c r="A462" s="477">
        <v>115</v>
      </c>
      <c r="B462" s="479">
        <v>900</v>
      </c>
      <c r="C462" s="479">
        <v>90001</v>
      </c>
      <c r="D462" s="514">
        <v>6050</v>
      </c>
      <c r="E462" s="515" t="s">
        <v>498</v>
      </c>
      <c r="F462" s="466" t="s">
        <v>17</v>
      </c>
      <c r="G462" s="467">
        <v>2010</v>
      </c>
      <c r="H462" s="513">
        <v>240000</v>
      </c>
      <c r="I462" s="350" t="s">
        <v>19</v>
      </c>
      <c r="J462" s="351"/>
      <c r="K462" s="351"/>
      <c r="L462" s="351">
        <v>240000</v>
      </c>
      <c r="M462" s="351"/>
    </row>
    <row r="463" spans="1:13" ht="12.75">
      <c r="A463" s="477" t="s">
        <v>499</v>
      </c>
      <c r="B463" s="479"/>
      <c r="C463" s="479"/>
      <c r="D463" s="514"/>
      <c r="E463" s="515"/>
      <c r="F463" s="466"/>
      <c r="G463" s="467"/>
      <c r="H463" s="513"/>
      <c r="I463" s="344" t="s">
        <v>20</v>
      </c>
      <c r="J463" s="345"/>
      <c r="K463" s="345"/>
      <c r="L463" s="345">
        <f>L462*0.15</f>
        <v>36000</v>
      </c>
      <c r="M463" s="345"/>
    </row>
    <row r="464" spans="1:13" ht="22.5" customHeight="1">
      <c r="A464" s="477" t="s">
        <v>500</v>
      </c>
      <c r="B464" s="479"/>
      <c r="C464" s="479"/>
      <c r="D464" s="514"/>
      <c r="E464" s="515"/>
      <c r="F464" s="466"/>
      <c r="G464" s="467"/>
      <c r="H464" s="513"/>
      <c r="I464" s="346" t="s">
        <v>21</v>
      </c>
      <c r="J464" s="345"/>
      <c r="K464" s="345"/>
      <c r="L464" s="345">
        <v>0</v>
      </c>
      <c r="M464" s="345"/>
    </row>
    <row r="465" spans="1:13" ht="12.75">
      <c r="A465" s="477" t="s">
        <v>501</v>
      </c>
      <c r="B465" s="479"/>
      <c r="C465" s="479"/>
      <c r="D465" s="514"/>
      <c r="E465" s="515"/>
      <c r="F465" s="466"/>
      <c r="G465" s="467"/>
      <c r="H465" s="513"/>
      <c r="I465" s="352" t="s">
        <v>22</v>
      </c>
      <c r="J465" s="353"/>
      <c r="K465" s="353"/>
      <c r="L465" s="348">
        <f>L462*0.85</f>
        <v>204000</v>
      </c>
      <c r="M465" s="353"/>
    </row>
    <row r="466" spans="1:13" ht="12.75">
      <c r="A466" s="477">
        <v>116</v>
      </c>
      <c r="B466" s="479">
        <v>900</v>
      </c>
      <c r="C466" s="479">
        <v>90001</v>
      </c>
      <c r="D466" s="465">
        <v>6050</v>
      </c>
      <c r="E466" s="481" t="s">
        <v>502</v>
      </c>
      <c r="F466" s="482" t="s">
        <v>17</v>
      </c>
      <c r="G466" s="479">
        <v>2011</v>
      </c>
      <c r="H466" s="483">
        <v>240000</v>
      </c>
      <c r="I466" s="342" t="s">
        <v>19</v>
      </c>
      <c r="J466" s="343"/>
      <c r="K466" s="343"/>
      <c r="L466" s="343"/>
      <c r="M466" s="343">
        <v>240000</v>
      </c>
    </row>
    <row r="467" spans="1:13" ht="12.75">
      <c r="A467" s="477" t="s">
        <v>503</v>
      </c>
      <c r="B467" s="479"/>
      <c r="C467" s="479"/>
      <c r="D467" s="465"/>
      <c r="E467" s="481"/>
      <c r="F467" s="482"/>
      <c r="G467" s="479"/>
      <c r="H467" s="483"/>
      <c r="I467" s="344" t="s">
        <v>20</v>
      </c>
      <c r="J467" s="345"/>
      <c r="K467" s="345"/>
      <c r="L467" s="345"/>
      <c r="M467" s="345">
        <f>M466*0.15</f>
        <v>36000</v>
      </c>
    </row>
    <row r="468" spans="1:13" ht="22.5" customHeight="1">
      <c r="A468" s="477" t="s">
        <v>504</v>
      </c>
      <c r="B468" s="479"/>
      <c r="C468" s="479"/>
      <c r="D468" s="465"/>
      <c r="E468" s="481"/>
      <c r="F468" s="482"/>
      <c r="G468" s="479"/>
      <c r="H468" s="483"/>
      <c r="I468" s="346" t="s">
        <v>21</v>
      </c>
      <c r="J468" s="345"/>
      <c r="K468" s="345"/>
      <c r="L468" s="345"/>
      <c r="M468" s="345">
        <v>0</v>
      </c>
    </row>
    <row r="469" spans="1:13" ht="12.75">
      <c r="A469" s="477" t="s">
        <v>505</v>
      </c>
      <c r="B469" s="479"/>
      <c r="C469" s="479"/>
      <c r="D469" s="465"/>
      <c r="E469" s="481"/>
      <c r="F469" s="482"/>
      <c r="G469" s="479"/>
      <c r="H469" s="483"/>
      <c r="I469" s="347" t="s">
        <v>22</v>
      </c>
      <c r="J469" s="348"/>
      <c r="K469" s="348"/>
      <c r="L469" s="348"/>
      <c r="M469" s="348">
        <f>M466*0.85</f>
        <v>204000</v>
      </c>
    </row>
    <row r="470" spans="1:13" ht="12.75">
      <c r="A470" s="477">
        <v>117</v>
      </c>
      <c r="B470" s="479">
        <v>900</v>
      </c>
      <c r="C470" s="479">
        <v>90001</v>
      </c>
      <c r="D470" s="463">
        <v>6050</v>
      </c>
      <c r="E470" s="481" t="s">
        <v>506</v>
      </c>
      <c r="F470" s="482" t="s">
        <v>17</v>
      </c>
      <c r="G470" s="479">
        <v>2011</v>
      </c>
      <c r="H470" s="483">
        <v>240000</v>
      </c>
      <c r="I470" s="350" t="s">
        <v>19</v>
      </c>
      <c r="J470" s="351"/>
      <c r="K470" s="351"/>
      <c r="L470" s="351"/>
      <c r="M470" s="351">
        <v>240000</v>
      </c>
    </row>
    <row r="471" spans="1:13" ht="12.75">
      <c r="A471" s="477" t="s">
        <v>507</v>
      </c>
      <c r="B471" s="479"/>
      <c r="C471" s="479"/>
      <c r="D471" s="463"/>
      <c r="E471" s="481"/>
      <c r="F471" s="482"/>
      <c r="G471" s="479"/>
      <c r="H471" s="483"/>
      <c r="I471" s="344" t="s">
        <v>20</v>
      </c>
      <c r="J471" s="345"/>
      <c r="K471" s="345"/>
      <c r="L471" s="345"/>
      <c r="M471" s="345">
        <f>M470*0.15</f>
        <v>36000</v>
      </c>
    </row>
    <row r="472" spans="1:13" ht="22.5" customHeight="1">
      <c r="A472" s="477" t="s">
        <v>508</v>
      </c>
      <c r="B472" s="479"/>
      <c r="C472" s="479"/>
      <c r="D472" s="463"/>
      <c r="E472" s="481"/>
      <c r="F472" s="482"/>
      <c r="G472" s="479"/>
      <c r="H472" s="483"/>
      <c r="I472" s="346" t="s">
        <v>21</v>
      </c>
      <c r="J472" s="345"/>
      <c r="K472" s="345"/>
      <c r="L472" s="345"/>
      <c r="M472" s="345">
        <v>0</v>
      </c>
    </row>
    <row r="473" spans="1:13" ht="12.75">
      <c r="A473" s="477" t="s">
        <v>509</v>
      </c>
      <c r="B473" s="479"/>
      <c r="C473" s="479"/>
      <c r="D473" s="463"/>
      <c r="E473" s="481"/>
      <c r="F473" s="482"/>
      <c r="G473" s="479"/>
      <c r="H473" s="483"/>
      <c r="I473" s="347" t="s">
        <v>22</v>
      </c>
      <c r="J473" s="348"/>
      <c r="K473" s="348"/>
      <c r="L473" s="348"/>
      <c r="M473" s="348">
        <f>M470*0.85</f>
        <v>204000</v>
      </c>
    </row>
    <row r="474" spans="1:17" ht="12.75" customHeight="1">
      <c r="A474" s="477">
        <v>118</v>
      </c>
      <c r="B474" s="479">
        <v>900</v>
      </c>
      <c r="C474" s="479">
        <v>90001</v>
      </c>
      <c r="D474" s="514">
        <v>6050</v>
      </c>
      <c r="E474" s="515" t="s">
        <v>510</v>
      </c>
      <c r="F474" s="466" t="s">
        <v>17</v>
      </c>
      <c r="G474" s="467">
        <v>2011</v>
      </c>
      <c r="H474" s="513">
        <v>240000</v>
      </c>
      <c r="I474" s="350" t="s">
        <v>19</v>
      </c>
      <c r="J474" s="351"/>
      <c r="K474" s="351"/>
      <c r="L474" s="351"/>
      <c r="M474" s="351">
        <v>240000</v>
      </c>
      <c r="N474" s="331">
        <f aca="true" t="shared" si="14" ref="N474:Q477">J474+J478+J482+J486+J490+J494+J498+J502</f>
        <v>1475000</v>
      </c>
      <c r="O474" s="331">
        <f t="shared" si="14"/>
        <v>2468000</v>
      </c>
      <c r="P474" s="331">
        <f t="shared" si="14"/>
        <v>2460000</v>
      </c>
      <c r="Q474" s="331">
        <f t="shared" si="14"/>
        <v>3858000</v>
      </c>
    </row>
    <row r="475" spans="1:17" ht="12.75">
      <c r="A475" s="477" t="s">
        <v>511</v>
      </c>
      <c r="B475" s="479"/>
      <c r="C475" s="479"/>
      <c r="D475" s="514"/>
      <c r="E475" s="515"/>
      <c r="F475" s="466"/>
      <c r="G475" s="467"/>
      <c r="H475" s="513"/>
      <c r="I475" s="344" t="s">
        <v>20</v>
      </c>
      <c r="J475" s="345"/>
      <c r="K475" s="345"/>
      <c r="L475" s="345"/>
      <c r="M475" s="345">
        <f>M474*0.15</f>
        <v>36000</v>
      </c>
      <c r="N475" s="331">
        <f t="shared" si="14"/>
        <v>1435000</v>
      </c>
      <c r="O475" s="331">
        <f t="shared" si="14"/>
        <v>371000</v>
      </c>
      <c r="P475" s="331">
        <f t="shared" si="14"/>
        <v>371000</v>
      </c>
      <c r="Q475" s="331">
        <f t="shared" si="14"/>
        <v>580000</v>
      </c>
    </row>
    <row r="476" spans="1:17" ht="22.5" customHeight="1">
      <c r="A476" s="477" t="s">
        <v>512</v>
      </c>
      <c r="B476" s="479"/>
      <c r="C476" s="479"/>
      <c r="D476" s="514"/>
      <c r="E476" s="515"/>
      <c r="F476" s="466"/>
      <c r="G476" s="467"/>
      <c r="H476" s="513"/>
      <c r="I476" s="346" t="s">
        <v>21</v>
      </c>
      <c r="J476" s="345"/>
      <c r="K476" s="345"/>
      <c r="L476" s="345"/>
      <c r="M476" s="345">
        <v>0</v>
      </c>
      <c r="N476" s="331" t="e">
        <f t="shared" si="14"/>
        <v>#VALUE!</v>
      </c>
      <c r="O476" s="331">
        <f t="shared" si="14"/>
        <v>0</v>
      </c>
      <c r="P476" s="331">
        <f t="shared" si="14"/>
        <v>0</v>
      </c>
      <c r="Q476" s="331">
        <f t="shared" si="14"/>
        <v>0</v>
      </c>
    </row>
    <row r="477" spans="1:17" ht="12.75">
      <c r="A477" s="477" t="s">
        <v>513</v>
      </c>
      <c r="B477" s="479"/>
      <c r="C477" s="479"/>
      <c r="D477" s="514"/>
      <c r="E477" s="515"/>
      <c r="F477" s="466"/>
      <c r="G477" s="467"/>
      <c r="H477" s="513"/>
      <c r="I477" s="352" t="s">
        <v>22</v>
      </c>
      <c r="J477" s="353"/>
      <c r="K477" s="353"/>
      <c r="L477" s="353"/>
      <c r="M477" s="348">
        <f>M474*0.85</f>
        <v>204000</v>
      </c>
      <c r="N477" s="331">
        <f t="shared" si="14"/>
        <v>40000</v>
      </c>
      <c r="O477" s="331">
        <f t="shared" si="14"/>
        <v>2097000</v>
      </c>
      <c r="P477" s="331">
        <f t="shared" si="14"/>
        <v>2089000</v>
      </c>
      <c r="Q477" s="331">
        <f t="shared" si="14"/>
        <v>3278000</v>
      </c>
    </row>
    <row r="478" spans="1:13" ht="12.75" customHeight="1">
      <c r="A478" s="477">
        <v>119</v>
      </c>
      <c r="B478" s="479">
        <v>900</v>
      </c>
      <c r="C478" s="479">
        <v>90001</v>
      </c>
      <c r="D478" s="465">
        <v>6050</v>
      </c>
      <c r="E478" s="481" t="s">
        <v>514</v>
      </c>
      <c r="F478" s="482" t="s">
        <v>17</v>
      </c>
      <c r="G478" s="479">
        <v>2011</v>
      </c>
      <c r="H478" s="483">
        <v>210000</v>
      </c>
      <c r="I478" s="342" t="s">
        <v>19</v>
      </c>
      <c r="J478" s="343"/>
      <c r="K478" s="343"/>
      <c r="L478" s="343"/>
      <c r="M478" s="343">
        <v>210000</v>
      </c>
    </row>
    <row r="479" spans="1:13" ht="12.75">
      <c r="A479" s="477" t="s">
        <v>515</v>
      </c>
      <c r="B479" s="479"/>
      <c r="C479" s="479"/>
      <c r="D479" s="465"/>
      <c r="E479" s="481"/>
      <c r="F479" s="482"/>
      <c r="G479" s="479"/>
      <c r="H479" s="483"/>
      <c r="I479" s="344" t="s">
        <v>20</v>
      </c>
      <c r="J479" s="345"/>
      <c r="K479" s="345"/>
      <c r="L479" s="345"/>
      <c r="M479" s="345">
        <v>32000</v>
      </c>
    </row>
    <row r="480" spans="1:13" ht="22.5" customHeight="1">
      <c r="A480" s="477" t="s">
        <v>516</v>
      </c>
      <c r="B480" s="479"/>
      <c r="C480" s="479"/>
      <c r="D480" s="465"/>
      <c r="E480" s="481"/>
      <c r="F480" s="482"/>
      <c r="G480" s="479"/>
      <c r="H480" s="483"/>
      <c r="I480" s="346" t="s">
        <v>21</v>
      </c>
      <c r="J480" s="345"/>
      <c r="K480" s="345"/>
      <c r="L480" s="345"/>
      <c r="M480" s="345">
        <v>0</v>
      </c>
    </row>
    <row r="481" spans="1:13" ht="12.75">
      <c r="A481" s="477" t="s">
        <v>517</v>
      </c>
      <c r="B481" s="479"/>
      <c r="C481" s="479"/>
      <c r="D481" s="465"/>
      <c r="E481" s="481"/>
      <c r="F481" s="482"/>
      <c r="G481" s="479"/>
      <c r="H481" s="483"/>
      <c r="I481" s="347" t="s">
        <v>22</v>
      </c>
      <c r="J481" s="348"/>
      <c r="K481" s="348"/>
      <c r="L481" s="348"/>
      <c r="M481" s="348">
        <v>178000</v>
      </c>
    </row>
    <row r="482" spans="1:13" ht="12.75" customHeight="1">
      <c r="A482" s="477">
        <v>120</v>
      </c>
      <c r="B482" s="479">
        <v>900</v>
      </c>
      <c r="C482" s="479">
        <v>90001</v>
      </c>
      <c r="D482" s="463">
        <v>6050</v>
      </c>
      <c r="E482" s="481" t="s">
        <v>518</v>
      </c>
      <c r="F482" s="482" t="s">
        <v>17</v>
      </c>
      <c r="G482" s="479" t="s">
        <v>34</v>
      </c>
      <c r="H482" s="483">
        <v>170000</v>
      </c>
      <c r="I482" s="350" t="s">
        <v>19</v>
      </c>
      <c r="J482" s="351">
        <v>165000</v>
      </c>
      <c r="K482" s="351"/>
      <c r="L482" s="351"/>
      <c r="M482" s="351"/>
    </row>
    <row r="483" spans="1:13" ht="12.75">
      <c r="A483" s="477" t="s">
        <v>519</v>
      </c>
      <c r="B483" s="479"/>
      <c r="C483" s="479"/>
      <c r="D483" s="463"/>
      <c r="E483" s="481"/>
      <c r="F483" s="482"/>
      <c r="G483" s="479"/>
      <c r="H483" s="483"/>
      <c r="I483" s="344" t="s">
        <v>20</v>
      </c>
      <c r="J483" s="345">
        <v>125000</v>
      </c>
      <c r="K483" s="345"/>
      <c r="L483" s="345"/>
      <c r="M483" s="345"/>
    </row>
    <row r="484" spans="1:13" ht="22.5" customHeight="1">
      <c r="A484" s="477" t="s">
        <v>520</v>
      </c>
      <c r="B484" s="479"/>
      <c r="C484" s="479"/>
      <c r="D484" s="463"/>
      <c r="E484" s="481"/>
      <c r="F484" s="482"/>
      <c r="G484" s="479"/>
      <c r="H484" s="483"/>
      <c r="I484" s="346" t="s">
        <v>21</v>
      </c>
      <c r="J484" s="345">
        <v>0</v>
      </c>
      <c r="K484" s="345"/>
      <c r="L484" s="345"/>
      <c r="M484" s="345"/>
    </row>
    <row r="485" spans="1:13" ht="12.75">
      <c r="A485" s="477" t="s">
        <v>521</v>
      </c>
      <c r="B485" s="479"/>
      <c r="C485" s="479"/>
      <c r="D485" s="463"/>
      <c r="E485" s="481"/>
      <c r="F485" s="482"/>
      <c r="G485" s="479"/>
      <c r="H485" s="483"/>
      <c r="I485" s="347" t="s">
        <v>22</v>
      </c>
      <c r="J485" s="348">
        <v>40000</v>
      </c>
      <c r="K485" s="348"/>
      <c r="L485" s="348"/>
      <c r="M485" s="348"/>
    </row>
    <row r="486" spans="1:13" ht="12.75" customHeight="1">
      <c r="A486" s="477">
        <v>121</v>
      </c>
      <c r="B486" s="478">
        <v>900</v>
      </c>
      <c r="C486" s="478">
        <v>90001</v>
      </c>
      <c r="D486" s="514">
        <v>6050</v>
      </c>
      <c r="E486" s="515" t="s">
        <v>522</v>
      </c>
      <c r="F486" s="466" t="s">
        <v>17</v>
      </c>
      <c r="G486" s="467" t="s">
        <v>39</v>
      </c>
      <c r="H486" s="513">
        <v>3055000</v>
      </c>
      <c r="I486" s="350" t="s">
        <v>19</v>
      </c>
      <c r="J486" s="351">
        <v>110000</v>
      </c>
      <c r="K486" s="351">
        <v>1478000</v>
      </c>
      <c r="L486" s="351">
        <v>1455000</v>
      </c>
      <c r="M486" s="351"/>
    </row>
    <row r="487" spans="1:13" ht="12.75">
      <c r="A487" s="477" t="s">
        <v>523</v>
      </c>
      <c r="B487" s="478"/>
      <c r="C487" s="478"/>
      <c r="D487" s="514"/>
      <c r="E487" s="515"/>
      <c r="F487" s="466"/>
      <c r="G487" s="467"/>
      <c r="H487" s="513"/>
      <c r="I487" s="344" t="s">
        <v>20</v>
      </c>
      <c r="J487" s="345">
        <v>110000</v>
      </c>
      <c r="K487" s="345">
        <v>222000</v>
      </c>
      <c r="L487" s="345">
        <v>219000</v>
      </c>
      <c r="M487" s="345"/>
    </row>
    <row r="488" spans="1:13" ht="22.5" customHeight="1">
      <c r="A488" s="477" t="s">
        <v>524</v>
      </c>
      <c r="B488" s="478"/>
      <c r="C488" s="478"/>
      <c r="D488" s="514"/>
      <c r="E488" s="515"/>
      <c r="F488" s="466"/>
      <c r="G488" s="467"/>
      <c r="H488" s="513"/>
      <c r="I488" s="346" t="s">
        <v>21</v>
      </c>
      <c r="J488" s="345">
        <v>0</v>
      </c>
      <c r="K488" s="345">
        <v>0</v>
      </c>
      <c r="L488" s="345">
        <v>0</v>
      </c>
      <c r="M488" s="345"/>
    </row>
    <row r="489" spans="1:13" ht="12.75">
      <c r="A489" s="477" t="s">
        <v>525</v>
      </c>
      <c r="B489" s="478"/>
      <c r="C489" s="478"/>
      <c r="D489" s="514"/>
      <c r="E489" s="515"/>
      <c r="F489" s="466"/>
      <c r="G489" s="467"/>
      <c r="H489" s="513"/>
      <c r="I489" s="352" t="s">
        <v>22</v>
      </c>
      <c r="J489" s="348">
        <v>0</v>
      </c>
      <c r="K489" s="348">
        <v>1256000</v>
      </c>
      <c r="L489" s="348">
        <v>1236000</v>
      </c>
      <c r="M489" s="353"/>
    </row>
    <row r="490" spans="1:13" ht="12.75">
      <c r="A490" s="477">
        <v>122</v>
      </c>
      <c r="B490" s="478">
        <v>900</v>
      </c>
      <c r="C490" s="478">
        <v>90001</v>
      </c>
      <c r="D490" s="465">
        <v>6050</v>
      </c>
      <c r="E490" s="481" t="s">
        <v>526</v>
      </c>
      <c r="F490" s="482" t="s">
        <v>17</v>
      </c>
      <c r="G490" s="479" t="s">
        <v>34</v>
      </c>
      <c r="H490" s="483">
        <v>7618000</v>
      </c>
      <c r="I490" s="342" t="s">
        <v>19</v>
      </c>
      <c r="J490" s="343">
        <v>1200000</v>
      </c>
      <c r="K490" s="343"/>
      <c r="L490" s="343"/>
      <c r="M490" s="343"/>
    </row>
    <row r="491" spans="1:13" ht="12.75">
      <c r="A491" s="477" t="s">
        <v>527</v>
      </c>
      <c r="B491" s="478"/>
      <c r="C491" s="478"/>
      <c r="D491" s="465"/>
      <c r="E491" s="481"/>
      <c r="F491" s="482"/>
      <c r="G491" s="479"/>
      <c r="H491" s="483"/>
      <c r="I491" s="344" t="s">
        <v>20</v>
      </c>
      <c r="J491" s="345">
        <v>1200000</v>
      </c>
      <c r="K491" s="345"/>
      <c r="L491" s="345"/>
      <c r="M491" s="345"/>
    </row>
    <row r="492" spans="1:13" ht="22.5" customHeight="1">
      <c r="A492" s="477" t="s">
        <v>528</v>
      </c>
      <c r="B492" s="478"/>
      <c r="C492" s="478"/>
      <c r="D492" s="465"/>
      <c r="E492" s="481"/>
      <c r="F492" s="482"/>
      <c r="G492" s="479"/>
      <c r="H492" s="483"/>
      <c r="I492" s="346" t="s">
        <v>21</v>
      </c>
      <c r="J492" s="345" t="s">
        <v>756</v>
      </c>
      <c r="K492" s="345"/>
      <c r="L492" s="345"/>
      <c r="M492" s="345"/>
    </row>
    <row r="493" spans="1:13" ht="12.75">
      <c r="A493" s="477" t="s">
        <v>529</v>
      </c>
      <c r="B493" s="478"/>
      <c r="C493" s="478"/>
      <c r="D493" s="465"/>
      <c r="E493" s="481"/>
      <c r="F493" s="482"/>
      <c r="G493" s="479"/>
      <c r="H493" s="483"/>
      <c r="I493" s="347" t="s">
        <v>22</v>
      </c>
      <c r="J493" s="348">
        <v>0</v>
      </c>
      <c r="K493" s="348"/>
      <c r="L493" s="348"/>
      <c r="M493" s="348"/>
    </row>
    <row r="494" spans="1:13" ht="12.75">
      <c r="A494" s="477">
        <v>123</v>
      </c>
      <c r="B494" s="478">
        <v>900</v>
      </c>
      <c r="C494" s="478">
        <v>90001</v>
      </c>
      <c r="D494" s="463">
        <v>6050</v>
      </c>
      <c r="E494" s="481" t="s">
        <v>530</v>
      </c>
      <c r="F494" s="482" t="s">
        <v>17</v>
      </c>
      <c r="G494" s="479" t="s">
        <v>531</v>
      </c>
      <c r="H494" s="483">
        <v>3518000</v>
      </c>
      <c r="I494" s="350" t="s">
        <v>19</v>
      </c>
      <c r="J494" s="351"/>
      <c r="K494" s="351"/>
      <c r="L494" s="351"/>
      <c r="M494" s="351">
        <v>3408000</v>
      </c>
    </row>
    <row r="495" spans="1:13" ht="12.75">
      <c r="A495" s="477" t="s">
        <v>532</v>
      </c>
      <c r="B495" s="478"/>
      <c r="C495" s="478"/>
      <c r="D495" s="463"/>
      <c r="E495" s="481"/>
      <c r="F495" s="482"/>
      <c r="G495" s="479"/>
      <c r="H495" s="483"/>
      <c r="I495" s="344" t="s">
        <v>20</v>
      </c>
      <c r="J495" s="345"/>
      <c r="K495" s="345"/>
      <c r="L495" s="345"/>
      <c r="M495" s="345">
        <v>512000</v>
      </c>
    </row>
    <row r="496" spans="1:13" ht="22.5" customHeight="1">
      <c r="A496" s="477" t="s">
        <v>533</v>
      </c>
      <c r="B496" s="478"/>
      <c r="C496" s="478"/>
      <c r="D496" s="463"/>
      <c r="E496" s="481"/>
      <c r="F496" s="482"/>
      <c r="G496" s="479"/>
      <c r="H496" s="483"/>
      <c r="I496" s="346" t="s">
        <v>21</v>
      </c>
      <c r="J496" s="345"/>
      <c r="K496" s="345"/>
      <c r="L496" s="345"/>
      <c r="M496" s="345">
        <v>0</v>
      </c>
    </row>
    <row r="497" spans="1:13" ht="12.75">
      <c r="A497" s="477" t="s">
        <v>534</v>
      </c>
      <c r="B497" s="478"/>
      <c r="C497" s="478"/>
      <c r="D497" s="463"/>
      <c r="E497" s="481"/>
      <c r="F497" s="482"/>
      <c r="G497" s="479"/>
      <c r="H497" s="483"/>
      <c r="I497" s="347" t="s">
        <v>22</v>
      </c>
      <c r="J497" s="348"/>
      <c r="K497" s="348"/>
      <c r="L497" s="348"/>
      <c r="M497" s="348">
        <v>2896000</v>
      </c>
    </row>
    <row r="498" spans="1:13" ht="12.75">
      <c r="A498" s="477">
        <v>124</v>
      </c>
      <c r="B498" s="478">
        <v>900</v>
      </c>
      <c r="C498" s="478">
        <v>90001</v>
      </c>
      <c r="D498" s="514">
        <v>6050</v>
      </c>
      <c r="E498" s="515" t="s">
        <v>535</v>
      </c>
      <c r="F498" s="466" t="s">
        <v>17</v>
      </c>
      <c r="G498" s="467" t="s">
        <v>83</v>
      </c>
      <c r="H498" s="513">
        <v>1215000</v>
      </c>
      <c r="I498" s="350" t="s">
        <v>19</v>
      </c>
      <c r="J498" s="351"/>
      <c r="K498" s="351">
        <v>600000</v>
      </c>
      <c r="L498" s="351">
        <v>615000</v>
      </c>
      <c r="M498" s="351"/>
    </row>
    <row r="499" spans="1:13" ht="12.75">
      <c r="A499" s="477" t="s">
        <v>536</v>
      </c>
      <c r="B499" s="478"/>
      <c r="C499" s="478"/>
      <c r="D499" s="514"/>
      <c r="E499" s="515"/>
      <c r="F499" s="466"/>
      <c r="G499" s="467"/>
      <c r="H499" s="513"/>
      <c r="I499" s="344" t="s">
        <v>20</v>
      </c>
      <c r="J499" s="345"/>
      <c r="K499" s="345">
        <f>K498*0.15</f>
        <v>90000</v>
      </c>
      <c r="L499" s="345">
        <v>93000</v>
      </c>
      <c r="M499" s="345"/>
    </row>
    <row r="500" spans="1:13" ht="22.5" customHeight="1">
      <c r="A500" s="477" t="s">
        <v>537</v>
      </c>
      <c r="B500" s="478"/>
      <c r="C500" s="478"/>
      <c r="D500" s="514"/>
      <c r="E500" s="515"/>
      <c r="F500" s="466"/>
      <c r="G500" s="467"/>
      <c r="H500" s="513"/>
      <c r="I500" s="346" t="s">
        <v>21</v>
      </c>
      <c r="J500" s="345"/>
      <c r="K500" s="345">
        <v>0</v>
      </c>
      <c r="L500" s="345">
        <v>0</v>
      </c>
      <c r="M500" s="345"/>
    </row>
    <row r="501" spans="1:13" ht="12.75">
      <c r="A501" s="477" t="s">
        <v>538</v>
      </c>
      <c r="B501" s="478"/>
      <c r="C501" s="478"/>
      <c r="D501" s="514"/>
      <c r="E501" s="515"/>
      <c r="F501" s="466"/>
      <c r="G501" s="467"/>
      <c r="H501" s="513"/>
      <c r="I501" s="352" t="s">
        <v>22</v>
      </c>
      <c r="J501" s="353"/>
      <c r="K501" s="348">
        <f>K498*0.85</f>
        <v>510000</v>
      </c>
      <c r="L501" s="348">
        <v>522000</v>
      </c>
      <c r="M501" s="353"/>
    </row>
    <row r="502" spans="1:13" ht="12.75">
      <c r="A502" s="477">
        <v>125</v>
      </c>
      <c r="B502" s="478">
        <v>900</v>
      </c>
      <c r="C502" s="478">
        <v>90001</v>
      </c>
      <c r="D502" s="465">
        <v>6050</v>
      </c>
      <c r="E502" s="481" t="s">
        <v>539</v>
      </c>
      <c r="F502" s="482" t="s">
        <v>17</v>
      </c>
      <c r="G502" s="479" t="s">
        <v>39</v>
      </c>
      <c r="H502" s="483">
        <v>821000</v>
      </c>
      <c r="I502" s="342" t="s">
        <v>19</v>
      </c>
      <c r="J502" s="343"/>
      <c r="K502" s="343">
        <v>390000</v>
      </c>
      <c r="L502" s="343">
        <v>390000</v>
      </c>
      <c r="M502" s="343"/>
    </row>
    <row r="503" spans="1:13" ht="12.75">
      <c r="A503" s="477" t="s">
        <v>540</v>
      </c>
      <c r="B503" s="478"/>
      <c r="C503" s="478"/>
      <c r="D503" s="465"/>
      <c r="E503" s="481"/>
      <c r="F503" s="482"/>
      <c r="G503" s="479"/>
      <c r="H503" s="483"/>
      <c r="I503" s="344" t="s">
        <v>20</v>
      </c>
      <c r="J503" s="345"/>
      <c r="K503" s="345">
        <v>59000</v>
      </c>
      <c r="L503" s="345">
        <v>59000</v>
      </c>
      <c r="M503" s="345"/>
    </row>
    <row r="504" spans="1:13" ht="22.5" customHeight="1">
      <c r="A504" s="477" t="s">
        <v>541</v>
      </c>
      <c r="B504" s="478"/>
      <c r="C504" s="478"/>
      <c r="D504" s="465"/>
      <c r="E504" s="481"/>
      <c r="F504" s="482"/>
      <c r="G504" s="479"/>
      <c r="H504" s="483"/>
      <c r="I504" s="346" t="s">
        <v>21</v>
      </c>
      <c r="J504" s="345"/>
      <c r="K504" s="345">
        <v>0</v>
      </c>
      <c r="L504" s="345">
        <v>0</v>
      </c>
      <c r="M504" s="345"/>
    </row>
    <row r="505" spans="1:13" ht="12.75">
      <c r="A505" s="477" t="s">
        <v>542</v>
      </c>
      <c r="B505" s="478"/>
      <c r="C505" s="478"/>
      <c r="D505" s="465"/>
      <c r="E505" s="481"/>
      <c r="F505" s="482"/>
      <c r="G505" s="479"/>
      <c r="H505" s="483"/>
      <c r="I505" s="347" t="s">
        <v>22</v>
      </c>
      <c r="J505" s="348"/>
      <c r="K505" s="348">
        <v>331000</v>
      </c>
      <c r="L505" s="348">
        <v>331000</v>
      </c>
      <c r="M505" s="348"/>
    </row>
    <row r="506" spans="1:17" ht="12.75">
      <c r="A506" s="477">
        <v>126</v>
      </c>
      <c r="B506" s="479">
        <v>900</v>
      </c>
      <c r="C506" s="479">
        <v>90001</v>
      </c>
      <c r="D506" s="465">
        <v>6050</v>
      </c>
      <c r="E506" s="464" t="s">
        <v>543</v>
      </c>
      <c r="F506" s="464" t="s">
        <v>17</v>
      </c>
      <c r="G506" s="479" t="s">
        <v>24</v>
      </c>
      <c r="H506" s="483">
        <v>550000</v>
      </c>
      <c r="I506" s="342" t="s">
        <v>19</v>
      </c>
      <c r="J506" s="343">
        <v>145000</v>
      </c>
      <c r="K506" s="343">
        <v>400000</v>
      </c>
      <c r="L506" s="343"/>
      <c r="M506" s="343"/>
      <c r="N506" s="331">
        <f aca="true" t="shared" si="15" ref="N506:Q509">J506+J510+J514+J518+J522+J526+J530+J534+J538+J542</f>
        <v>838000</v>
      </c>
      <c r="O506" s="331">
        <f t="shared" si="15"/>
        <v>2364000</v>
      </c>
      <c r="P506" s="331">
        <f t="shared" si="15"/>
        <v>1500000</v>
      </c>
      <c r="Q506" s="331">
        <f t="shared" si="15"/>
        <v>5423000</v>
      </c>
    </row>
    <row r="507" spans="1:17" ht="12.75">
      <c r="A507" s="477" t="s">
        <v>544</v>
      </c>
      <c r="B507" s="479"/>
      <c r="C507" s="479"/>
      <c r="D507" s="465"/>
      <c r="E507" s="464"/>
      <c r="F507" s="464"/>
      <c r="G507" s="479"/>
      <c r="H507" s="483"/>
      <c r="I507" s="344" t="s">
        <v>20</v>
      </c>
      <c r="J507" s="345">
        <v>145000</v>
      </c>
      <c r="K507" s="345">
        <f>K506*0.15</f>
        <v>60000</v>
      </c>
      <c r="L507" s="345"/>
      <c r="M507" s="345"/>
      <c r="N507" s="331">
        <f t="shared" si="15"/>
        <v>838000</v>
      </c>
      <c r="O507" s="331">
        <f t="shared" si="15"/>
        <v>414000</v>
      </c>
      <c r="P507" s="331">
        <f t="shared" si="15"/>
        <v>225000</v>
      </c>
      <c r="Q507" s="331">
        <f t="shared" si="15"/>
        <v>984000</v>
      </c>
    </row>
    <row r="508" spans="1:17" ht="22.5" customHeight="1">
      <c r="A508" s="477" t="s">
        <v>545</v>
      </c>
      <c r="B508" s="479"/>
      <c r="C508" s="479"/>
      <c r="D508" s="465"/>
      <c r="E508" s="464"/>
      <c r="F508" s="464"/>
      <c r="G508" s="479"/>
      <c r="H508" s="483"/>
      <c r="I508" s="346" t="s">
        <v>21</v>
      </c>
      <c r="J508" s="345">
        <v>0</v>
      </c>
      <c r="K508" s="345">
        <v>0</v>
      </c>
      <c r="L508" s="345"/>
      <c r="M508" s="345"/>
      <c r="N508" s="331">
        <f t="shared" si="15"/>
        <v>0</v>
      </c>
      <c r="O508" s="331">
        <f t="shared" si="15"/>
        <v>0</v>
      </c>
      <c r="P508" s="331">
        <f t="shared" si="15"/>
        <v>0</v>
      </c>
      <c r="Q508" s="331">
        <f t="shared" si="15"/>
        <v>0</v>
      </c>
    </row>
    <row r="509" spans="1:17" ht="12.75">
      <c r="A509" s="477" t="s">
        <v>546</v>
      </c>
      <c r="B509" s="479"/>
      <c r="C509" s="479"/>
      <c r="D509" s="465"/>
      <c r="E509" s="464"/>
      <c r="F509" s="464"/>
      <c r="G509" s="479"/>
      <c r="H509" s="483"/>
      <c r="I509" s="347" t="s">
        <v>22</v>
      </c>
      <c r="J509" s="348">
        <v>0</v>
      </c>
      <c r="K509" s="348">
        <f>K506*0.85</f>
        <v>340000</v>
      </c>
      <c r="L509" s="348"/>
      <c r="M509" s="348"/>
      <c r="N509" s="331">
        <f t="shared" si="15"/>
        <v>0</v>
      </c>
      <c r="O509" s="331">
        <f t="shared" si="15"/>
        <v>1950000</v>
      </c>
      <c r="P509" s="331">
        <f t="shared" si="15"/>
        <v>1275000</v>
      </c>
      <c r="Q509" s="331">
        <f t="shared" si="15"/>
        <v>4439000</v>
      </c>
    </row>
    <row r="510" spans="1:17" ht="12.75">
      <c r="A510" s="477">
        <v>127</v>
      </c>
      <c r="B510" s="479">
        <v>900</v>
      </c>
      <c r="C510" s="479">
        <v>90001</v>
      </c>
      <c r="D510" s="465">
        <v>6050</v>
      </c>
      <c r="E510" s="464" t="s">
        <v>552</v>
      </c>
      <c r="F510" s="464" t="s">
        <v>17</v>
      </c>
      <c r="G510" s="479" t="s">
        <v>24</v>
      </c>
      <c r="H510" s="483">
        <v>71000</v>
      </c>
      <c r="I510" s="342" t="s">
        <v>19</v>
      </c>
      <c r="J510" s="343"/>
      <c r="K510" s="343">
        <v>69000</v>
      </c>
      <c r="L510" s="343"/>
      <c r="M510" s="343"/>
      <c r="N510" s="331"/>
      <c r="O510" s="331"/>
      <c r="P510" s="331"/>
      <c r="Q510" s="331"/>
    </row>
    <row r="511" spans="1:17" ht="12.75">
      <c r="A511" s="477" t="s">
        <v>553</v>
      </c>
      <c r="B511" s="479"/>
      <c r="C511" s="479"/>
      <c r="D511" s="465"/>
      <c r="E511" s="464"/>
      <c r="F511" s="464"/>
      <c r="G511" s="479"/>
      <c r="H511" s="483"/>
      <c r="I511" s="344" t="s">
        <v>20</v>
      </c>
      <c r="J511" s="345"/>
      <c r="K511" s="345">
        <f>K510</f>
        <v>69000</v>
      </c>
      <c r="L511" s="345"/>
      <c r="M511" s="345"/>
      <c r="N511" s="331"/>
      <c r="O511" s="331"/>
      <c r="P511" s="331"/>
      <c r="Q511" s="331"/>
    </row>
    <row r="512" spans="1:14" ht="22.5" customHeight="1">
      <c r="A512" s="477" t="s">
        <v>554</v>
      </c>
      <c r="B512" s="479"/>
      <c r="C512" s="479"/>
      <c r="D512" s="465"/>
      <c r="E512" s="464"/>
      <c r="F512" s="464"/>
      <c r="G512" s="479"/>
      <c r="H512" s="483"/>
      <c r="I512" s="346" t="s">
        <v>21</v>
      </c>
      <c r="J512" s="345"/>
      <c r="K512" s="345"/>
      <c r="L512" s="345"/>
      <c r="M512" s="345"/>
      <c r="N512" s="331"/>
    </row>
    <row r="513" spans="1:17" ht="12.75">
      <c r="A513" s="477" t="s">
        <v>555</v>
      </c>
      <c r="B513" s="479"/>
      <c r="C513" s="479"/>
      <c r="D513" s="465"/>
      <c r="E513" s="464"/>
      <c r="F513" s="464"/>
      <c r="G513" s="479"/>
      <c r="H513" s="483"/>
      <c r="I513" s="347" t="s">
        <v>22</v>
      </c>
      <c r="J513" s="348"/>
      <c r="K513" s="348"/>
      <c r="L513" s="348"/>
      <c r="M513" s="348"/>
      <c r="N513" s="331"/>
      <c r="O513" s="331"/>
      <c r="P513" s="331"/>
      <c r="Q513" s="331"/>
    </row>
    <row r="514" spans="1:13" ht="12.75">
      <c r="A514" s="477">
        <v>128</v>
      </c>
      <c r="B514" s="478">
        <v>900</v>
      </c>
      <c r="C514" s="478">
        <v>90001</v>
      </c>
      <c r="D514" s="463">
        <v>6050</v>
      </c>
      <c r="E514" s="481" t="s">
        <v>556</v>
      </c>
      <c r="F514" s="482" t="s">
        <v>17</v>
      </c>
      <c r="G514" s="479" t="s">
        <v>557</v>
      </c>
      <c r="H514" s="483">
        <v>1443000</v>
      </c>
      <c r="I514" s="350" t="s">
        <v>19</v>
      </c>
      <c r="J514" s="351">
        <v>300000</v>
      </c>
      <c r="K514" s="351"/>
      <c r="L514" s="351"/>
      <c r="M514" s="351">
        <v>1143000</v>
      </c>
    </row>
    <row r="515" spans="1:13" ht="12.75">
      <c r="A515" s="477" t="s">
        <v>558</v>
      </c>
      <c r="B515" s="478"/>
      <c r="C515" s="478"/>
      <c r="D515" s="463"/>
      <c r="E515" s="481"/>
      <c r="F515" s="482"/>
      <c r="G515" s="479"/>
      <c r="H515" s="483"/>
      <c r="I515" s="344" t="s">
        <v>20</v>
      </c>
      <c r="J515" s="345">
        <v>300000</v>
      </c>
      <c r="K515" s="345"/>
      <c r="L515" s="345"/>
      <c r="M515" s="345">
        <v>172000</v>
      </c>
    </row>
    <row r="516" spans="1:13" ht="22.5" customHeight="1">
      <c r="A516" s="477" t="s">
        <v>559</v>
      </c>
      <c r="B516" s="478"/>
      <c r="C516" s="478"/>
      <c r="D516" s="463"/>
      <c r="E516" s="481"/>
      <c r="F516" s="482"/>
      <c r="G516" s="479"/>
      <c r="H516" s="483"/>
      <c r="I516" s="346" t="s">
        <v>21</v>
      </c>
      <c r="J516" s="345">
        <v>0</v>
      </c>
      <c r="K516" s="345"/>
      <c r="L516" s="345"/>
      <c r="M516" s="345">
        <v>0</v>
      </c>
    </row>
    <row r="517" spans="1:13" ht="12.75">
      <c r="A517" s="477" t="s">
        <v>560</v>
      </c>
      <c r="B517" s="478"/>
      <c r="C517" s="478"/>
      <c r="D517" s="463"/>
      <c r="E517" s="481"/>
      <c r="F517" s="482"/>
      <c r="G517" s="479"/>
      <c r="H517" s="483"/>
      <c r="I517" s="347" t="s">
        <v>22</v>
      </c>
      <c r="J517" s="348">
        <v>0</v>
      </c>
      <c r="K517" s="348"/>
      <c r="L517" s="348"/>
      <c r="M517" s="348">
        <v>971000</v>
      </c>
    </row>
    <row r="518" spans="1:13" ht="12.75" customHeight="1">
      <c r="A518" s="477">
        <v>129</v>
      </c>
      <c r="B518" s="478">
        <v>900</v>
      </c>
      <c r="C518" s="478">
        <v>90001</v>
      </c>
      <c r="D518" s="514">
        <v>6050</v>
      </c>
      <c r="E518" s="515" t="s">
        <v>561</v>
      </c>
      <c r="F518" s="466" t="s">
        <v>17</v>
      </c>
      <c r="G518" s="467" t="s">
        <v>18</v>
      </c>
      <c r="H518" s="513">
        <v>5400000</v>
      </c>
      <c r="I518" s="350" t="s">
        <v>19</v>
      </c>
      <c r="J518" s="351"/>
      <c r="K518" s="351">
        <v>1200000</v>
      </c>
      <c r="L518" s="351">
        <v>1500000</v>
      </c>
      <c r="M518" s="351">
        <v>2680000</v>
      </c>
    </row>
    <row r="519" spans="1:13" ht="12.75">
      <c r="A519" s="477" t="s">
        <v>562</v>
      </c>
      <c r="B519" s="478"/>
      <c r="C519" s="478"/>
      <c r="D519" s="514"/>
      <c r="E519" s="515"/>
      <c r="F519" s="466"/>
      <c r="G519" s="467"/>
      <c r="H519" s="513"/>
      <c r="I519" s="344" t="s">
        <v>20</v>
      </c>
      <c r="J519" s="345"/>
      <c r="K519" s="345">
        <f>K518*0.15</f>
        <v>180000</v>
      </c>
      <c r="L519" s="345">
        <f>L518*0.15</f>
        <v>225000</v>
      </c>
      <c r="M519" s="345">
        <f>M518*0.15</f>
        <v>402000</v>
      </c>
    </row>
    <row r="520" spans="1:13" ht="22.5" customHeight="1">
      <c r="A520" s="477" t="s">
        <v>563</v>
      </c>
      <c r="B520" s="478"/>
      <c r="C520" s="478"/>
      <c r="D520" s="514"/>
      <c r="E520" s="515"/>
      <c r="F520" s="466"/>
      <c r="G520" s="467"/>
      <c r="H520" s="513"/>
      <c r="I520" s="346" t="s">
        <v>21</v>
      </c>
      <c r="J520" s="345"/>
      <c r="K520" s="345">
        <v>0</v>
      </c>
      <c r="L520" s="345">
        <v>0</v>
      </c>
      <c r="M520" s="345">
        <v>0</v>
      </c>
    </row>
    <row r="521" spans="1:13" ht="12.75">
      <c r="A521" s="477" t="s">
        <v>564</v>
      </c>
      <c r="B521" s="478"/>
      <c r="C521" s="478"/>
      <c r="D521" s="514"/>
      <c r="E521" s="515"/>
      <c r="F521" s="466"/>
      <c r="G521" s="467"/>
      <c r="H521" s="513"/>
      <c r="I521" s="352" t="s">
        <v>22</v>
      </c>
      <c r="J521" s="348"/>
      <c r="K521" s="348">
        <f>K518*0.85</f>
        <v>1020000</v>
      </c>
      <c r="L521" s="348">
        <f>L518*0.85</f>
        <v>1275000</v>
      </c>
      <c r="M521" s="348">
        <f>M518*0.85</f>
        <v>2278000</v>
      </c>
    </row>
    <row r="522" spans="1:13" ht="12.75" customHeight="1">
      <c r="A522" s="477">
        <v>130</v>
      </c>
      <c r="B522" s="478">
        <v>900</v>
      </c>
      <c r="C522" s="478">
        <v>90001</v>
      </c>
      <c r="D522" s="465">
        <v>6050</v>
      </c>
      <c r="E522" s="481" t="s">
        <v>565</v>
      </c>
      <c r="F522" s="482" t="s">
        <v>17</v>
      </c>
      <c r="G522" s="479">
        <v>2011</v>
      </c>
      <c r="H522" s="483">
        <v>1400000</v>
      </c>
      <c r="I522" s="342" t="s">
        <v>19</v>
      </c>
      <c r="J522" s="343"/>
      <c r="K522" s="343"/>
      <c r="L522" s="343"/>
      <c r="M522" s="343">
        <v>1400000</v>
      </c>
    </row>
    <row r="523" spans="1:13" ht="12.75">
      <c r="A523" s="477" t="s">
        <v>566</v>
      </c>
      <c r="B523" s="478"/>
      <c r="C523" s="478"/>
      <c r="D523" s="465"/>
      <c r="E523" s="481"/>
      <c r="F523" s="482"/>
      <c r="G523" s="479"/>
      <c r="H523" s="483"/>
      <c r="I523" s="344" t="s">
        <v>20</v>
      </c>
      <c r="J523" s="345"/>
      <c r="K523" s="345"/>
      <c r="L523" s="345"/>
      <c r="M523" s="345">
        <f>M522*0.15</f>
        <v>210000</v>
      </c>
    </row>
    <row r="524" spans="1:13" ht="22.5" customHeight="1">
      <c r="A524" s="477" t="s">
        <v>567</v>
      </c>
      <c r="B524" s="478"/>
      <c r="C524" s="478"/>
      <c r="D524" s="465"/>
      <c r="E524" s="481"/>
      <c r="F524" s="482"/>
      <c r="G524" s="479"/>
      <c r="H524" s="483"/>
      <c r="I524" s="346" t="s">
        <v>21</v>
      </c>
      <c r="J524" s="345"/>
      <c r="K524" s="345"/>
      <c r="L524" s="345"/>
      <c r="M524" s="345">
        <v>0</v>
      </c>
    </row>
    <row r="525" spans="1:13" ht="12.75">
      <c r="A525" s="477" t="s">
        <v>568</v>
      </c>
      <c r="B525" s="478"/>
      <c r="C525" s="478"/>
      <c r="D525" s="465"/>
      <c r="E525" s="481"/>
      <c r="F525" s="482"/>
      <c r="G525" s="479"/>
      <c r="H525" s="483"/>
      <c r="I525" s="347" t="s">
        <v>22</v>
      </c>
      <c r="J525" s="348"/>
      <c r="K525" s="348"/>
      <c r="L525" s="348"/>
      <c r="M525" s="348">
        <f>M522*0.85</f>
        <v>1190000</v>
      </c>
    </row>
    <row r="526" spans="1:13" ht="12.75" customHeight="1">
      <c r="A526" s="477">
        <v>131</v>
      </c>
      <c r="B526" s="478">
        <v>900</v>
      </c>
      <c r="C526" s="478">
        <v>90001</v>
      </c>
      <c r="D526" s="463">
        <v>6050</v>
      </c>
      <c r="E526" s="464" t="s">
        <v>569</v>
      </c>
      <c r="F526" s="464" t="s">
        <v>17</v>
      </c>
      <c r="G526" s="479">
        <v>2012</v>
      </c>
      <c r="H526" s="483">
        <v>200000</v>
      </c>
      <c r="I526" s="350" t="s">
        <v>19</v>
      </c>
      <c r="J526" s="351"/>
      <c r="K526" s="351"/>
      <c r="L526" s="351"/>
      <c r="M526" s="351">
        <v>200000</v>
      </c>
    </row>
    <row r="527" spans="1:13" ht="12.75">
      <c r="A527" s="477" t="s">
        <v>570</v>
      </c>
      <c r="B527" s="478"/>
      <c r="C527" s="478"/>
      <c r="D527" s="463"/>
      <c r="E527" s="464"/>
      <c r="F527" s="464"/>
      <c r="G527" s="479"/>
      <c r="H527" s="483"/>
      <c r="I527" s="344" t="s">
        <v>20</v>
      </c>
      <c r="J527" s="345"/>
      <c r="K527" s="345"/>
      <c r="L527" s="345"/>
      <c r="M527" s="345">
        <f>M526</f>
        <v>200000</v>
      </c>
    </row>
    <row r="528" spans="1:13" ht="22.5" customHeight="1">
      <c r="A528" s="477" t="s">
        <v>571</v>
      </c>
      <c r="B528" s="478"/>
      <c r="C528" s="478"/>
      <c r="D528" s="463"/>
      <c r="E528" s="464"/>
      <c r="F528" s="464"/>
      <c r="G528" s="479"/>
      <c r="H528" s="483"/>
      <c r="I528" s="346" t="s">
        <v>21</v>
      </c>
      <c r="J528" s="345"/>
      <c r="K528" s="345"/>
      <c r="L528" s="345"/>
      <c r="M528" s="345"/>
    </row>
    <row r="529" spans="1:13" ht="12.75">
      <c r="A529" s="477" t="s">
        <v>572</v>
      </c>
      <c r="B529" s="478"/>
      <c r="C529" s="478"/>
      <c r="D529" s="463"/>
      <c r="E529" s="464"/>
      <c r="F529" s="464"/>
      <c r="G529" s="479"/>
      <c r="H529" s="483"/>
      <c r="I529" s="347" t="s">
        <v>22</v>
      </c>
      <c r="J529" s="348"/>
      <c r="K529" s="348"/>
      <c r="L529" s="348"/>
      <c r="M529" s="348"/>
    </row>
    <row r="530" spans="1:13" ht="12.75">
      <c r="A530" s="477">
        <v>132</v>
      </c>
      <c r="B530" s="478">
        <v>900</v>
      </c>
      <c r="C530" s="478">
        <v>90001</v>
      </c>
      <c r="D530" s="514">
        <v>6050</v>
      </c>
      <c r="E530" s="481" t="s">
        <v>573</v>
      </c>
      <c r="F530" s="482" t="s">
        <v>17</v>
      </c>
      <c r="G530" s="479" t="s">
        <v>62</v>
      </c>
      <c r="H530" s="483">
        <v>445000</v>
      </c>
      <c r="I530" s="350" t="s">
        <v>19</v>
      </c>
      <c r="J530" s="351">
        <v>50000</v>
      </c>
      <c r="K530" s="351">
        <v>395000</v>
      </c>
      <c r="L530" s="351"/>
      <c r="M530" s="351"/>
    </row>
    <row r="531" spans="1:13" ht="12.75">
      <c r="A531" s="477" t="s">
        <v>574</v>
      </c>
      <c r="B531" s="478"/>
      <c r="C531" s="478"/>
      <c r="D531" s="514"/>
      <c r="E531" s="481"/>
      <c r="F531" s="482"/>
      <c r="G531" s="479"/>
      <c r="H531" s="483"/>
      <c r="I531" s="344" t="s">
        <v>20</v>
      </c>
      <c r="J531" s="345">
        <v>50000</v>
      </c>
      <c r="K531" s="345">
        <v>60000</v>
      </c>
      <c r="L531" s="345"/>
      <c r="M531" s="345"/>
    </row>
    <row r="532" spans="1:13" ht="22.5" customHeight="1">
      <c r="A532" s="477" t="s">
        <v>575</v>
      </c>
      <c r="B532" s="478"/>
      <c r="C532" s="478"/>
      <c r="D532" s="514"/>
      <c r="E532" s="481"/>
      <c r="F532" s="482"/>
      <c r="G532" s="479"/>
      <c r="H532" s="483"/>
      <c r="I532" s="346" t="s">
        <v>21</v>
      </c>
      <c r="J532" s="345">
        <v>0</v>
      </c>
      <c r="K532" s="345">
        <v>0</v>
      </c>
      <c r="L532" s="345"/>
      <c r="M532" s="345"/>
    </row>
    <row r="533" spans="1:13" ht="12.75">
      <c r="A533" s="477" t="s">
        <v>576</v>
      </c>
      <c r="B533" s="478"/>
      <c r="C533" s="478"/>
      <c r="D533" s="514"/>
      <c r="E533" s="481"/>
      <c r="F533" s="482"/>
      <c r="G533" s="479"/>
      <c r="H533" s="483"/>
      <c r="I533" s="352" t="s">
        <v>22</v>
      </c>
      <c r="J533" s="353">
        <v>0</v>
      </c>
      <c r="K533" s="353">
        <v>335000</v>
      </c>
      <c r="L533" s="353"/>
      <c r="M533" s="353"/>
    </row>
    <row r="534" spans="1:13" ht="12.75" customHeight="1">
      <c r="A534" s="477">
        <v>133</v>
      </c>
      <c r="B534" s="478">
        <v>900</v>
      </c>
      <c r="C534" s="478">
        <v>90001</v>
      </c>
      <c r="D534" s="465">
        <v>6050</v>
      </c>
      <c r="E534" s="515" t="s">
        <v>577</v>
      </c>
      <c r="F534" s="466" t="s">
        <v>17</v>
      </c>
      <c r="G534" s="467">
        <v>2008</v>
      </c>
      <c r="H534" s="513">
        <v>170000</v>
      </c>
      <c r="I534" s="342" t="s">
        <v>19</v>
      </c>
      <c r="J534" s="343">
        <v>170000</v>
      </c>
      <c r="K534" s="343"/>
      <c r="L534" s="343"/>
      <c r="M534" s="343"/>
    </row>
    <row r="535" spans="1:13" ht="12.75">
      <c r="A535" s="477" t="s">
        <v>578</v>
      </c>
      <c r="B535" s="478"/>
      <c r="C535" s="478"/>
      <c r="D535" s="465"/>
      <c r="E535" s="515"/>
      <c r="F535" s="466"/>
      <c r="G535" s="467"/>
      <c r="H535" s="513"/>
      <c r="I535" s="344" t="s">
        <v>20</v>
      </c>
      <c r="J535" s="345">
        <v>170000</v>
      </c>
      <c r="K535" s="345"/>
      <c r="L535" s="345"/>
      <c r="M535" s="345"/>
    </row>
    <row r="536" spans="1:13" ht="22.5" customHeight="1">
      <c r="A536" s="477" t="s">
        <v>579</v>
      </c>
      <c r="B536" s="478"/>
      <c r="C536" s="478"/>
      <c r="D536" s="465"/>
      <c r="E536" s="515"/>
      <c r="F536" s="466"/>
      <c r="G536" s="467"/>
      <c r="H536" s="513"/>
      <c r="I536" s="346" t="s">
        <v>21</v>
      </c>
      <c r="J536" s="345">
        <v>0</v>
      </c>
      <c r="K536" s="345"/>
      <c r="L536" s="345"/>
      <c r="M536" s="345"/>
    </row>
    <row r="537" spans="1:13" ht="12.75">
      <c r="A537" s="477" t="s">
        <v>580</v>
      </c>
      <c r="B537" s="478"/>
      <c r="C537" s="478"/>
      <c r="D537" s="465"/>
      <c r="E537" s="515"/>
      <c r="F537" s="466"/>
      <c r="G537" s="467"/>
      <c r="H537" s="513"/>
      <c r="I537" s="347" t="s">
        <v>22</v>
      </c>
      <c r="J537" s="353">
        <v>0</v>
      </c>
      <c r="K537" s="353"/>
      <c r="L537" s="353"/>
      <c r="M537" s="348"/>
    </row>
    <row r="538" spans="1:13" ht="12.75" customHeight="1">
      <c r="A538" s="477">
        <v>134</v>
      </c>
      <c r="B538" s="478">
        <v>900</v>
      </c>
      <c r="C538" s="478">
        <v>90001</v>
      </c>
      <c r="D538" s="514">
        <v>6050</v>
      </c>
      <c r="E538" s="481" t="s">
        <v>581</v>
      </c>
      <c r="F538" s="482" t="s">
        <v>17</v>
      </c>
      <c r="G538" s="479">
        <v>2008</v>
      </c>
      <c r="H538" s="483">
        <v>173000</v>
      </c>
      <c r="I538" s="350" t="s">
        <v>19</v>
      </c>
      <c r="J538" s="343">
        <v>173000</v>
      </c>
      <c r="K538" s="343"/>
      <c r="L538" s="343"/>
      <c r="M538" s="351"/>
    </row>
    <row r="539" spans="1:13" ht="12.75">
      <c r="A539" s="477" t="s">
        <v>582</v>
      </c>
      <c r="B539" s="478"/>
      <c r="C539" s="478"/>
      <c r="D539" s="514"/>
      <c r="E539" s="481"/>
      <c r="F539" s="482"/>
      <c r="G539" s="479"/>
      <c r="H539" s="483"/>
      <c r="I539" s="344" t="s">
        <v>20</v>
      </c>
      <c r="J539" s="345">
        <v>173000</v>
      </c>
      <c r="K539" s="345"/>
      <c r="L539" s="345"/>
      <c r="M539" s="345"/>
    </row>
    <row r="540" spans="1:13" ht="22.5" customHeight="1">
      <c r="A540" s="477" t="s">
        <v>583</v>
      </c>
      <c r="B540" s="478"/>
      <c r="C540" s="478"/>
      <c r="D540" s="514"/>
      <c r="E540" s="481"/>
      <c r="F540" s="482"/>
      <c r="G540" s="479"/>
      <c r="H540" s="483"/>
      <c r="I540" s="346" t="s">
        <v>21</v>
      </c>
      <c r="J540" s="345">
        <v>0</v>
      </c>
      <c r="K540" s="345"/>
      <c r="L540" s="345"/>
      <c r="M540" s="345"/>
    </row>
    <row r="541" spans="1:13" ht="12.75">
      <c r="A541" s="477" t="s">
        <v>584</v>
      </c>
      <c r="B541" s="478"/>
      <c r="C541" s="478"/>
      <c r="D541" s="514"/>
      <c r="E541" s="481"/>
      <c r="F541" s="482"/>
      <c r="G541" s="479"/>
      <c r="H541" s="483"/>
      <c r="I541" s="352" t="s">
        <v>22</v>
      </c>
      <c r="J541" s="353">
        <v>0</v>
      </c>
      <c r="K541" s="353"/>
      <c r="L541" s="353"/>
      <c r="M541" s="353"/>
    </row>
    <row r="542" spans="1:13" ht="12.75" customHeight="1">
      <c r="A542" s="477">
        <v>135</v>
      </c>
      <c r="B542" s="478">
        <v>900</v>
      </c>
      <c r="C542" s="478">
        <v>90001</v>
      </c>
      <c r="D542" s="465">
        <v>6050</v>
      </c>
      <c r="E542" s="481" t="s">
        <v>585</v>
      </c>
      <c r="F542" s="482" t="s">
        <v>17</v>
      </c>
      <c r="G542" s="479">
        <v>2009</v>
      </c>
      <c r="H542" s="483">
        <v>300000</v>
      </c>
      <c r="I542" s="342" t="s">
        <v>19</v>
      </c>
      <c r="J542" s="343"/>
      <c r="K542" s="343">
        <v>300000</v>
      </c>
      <c r="L542" s="343"/>
      <c r="M542" s="343"/>
    </row>
    <row r="543" spans="1:13" ht="12.75">
      <c r="A543" s="477" t="s">
        <v>586</v>
      </c>
      <c r="B543" s="478"/>
      <c r="C543" s="478"/>
      <c r="D543" s="465"/>
      <c r="E543" s="481"/>
      <c r="F543" s="482"/>
      <c r="G543" s="479"/>
      <c r="H543" s="483"/>
      <c r="I543" s="344" t="s">
        <v>20</v>
      </c>
      <c r="J543" s="345"/>
      <c r="K543" s="345">
        <f>K542*0.15</f>
        <v>45000</v>
      </c>
      <c r="L543" s="345"/>
      <c r="M543" s="345"/>
    </row>
    <row r="544" spans="1:13" ht="22.5" customHeight="1">
      <c r="A544" s="477" t="s">
        <v>587</v>
      </c>
      <c r="B544" s="478"/>
      <c r="C544" s="478"/>
      <c r="D544" s="465"/>
      <c r="E544" s="481"/>
      <c r="F544" s="482"/>
      <c r="G544" s="479"/>
      <c r="H544" s="483"/>
      <c r="I544" s="346" t="s">
        <v>21</v>
      </c>
      <c r="J544" s="345"/>
      <c r="K544" s="345">
        <v>0</v>
      </c>
      <c r="L544" s="345"/>
      <c r="M544" s="345"/>
    </row>
    <row r="545" spans="1:13" ht="12.75">
      <c r="A545" s="477" t="s">
        <v>588</v>
      </c>
      <c r="B545" s="478"/>
      <c r="C545" s="478"/>
      <c r="D545" s="465"/>
      <c r="E545" s="481"/>
      <c r="F545" s="482"/>
      <c r="G545" s="479"/>
      <c r="H545" s="483"/>
      <c r="I545" s="347" t="s">
        <v>22</v>
      </c>
      <c r="J545" s="348"/>
      <c r="K545" s="348">
        <f>K542*0.85</f>
        <v>255000</v>
      </c>
      <c r="L545" s="348"/>
      <c r="M545" s="348"/>
    </row>
    <row r="546" spans="1:17" ht="12.75" customHeight="1">
      <c r="A546" s="477">
        <v>136</v>
      </c>
      <c r="B546" s="478">
        <v>900</v>
      </c>
      <c r="C546" s="478">
        <v>90001</v>
      </c>
      <c r="D546" s="463">
        <v>6050</v>
      </c>
      <c r="E546" s="520" t="s">
        <v>589</v>
      </c>
      <c r="F546" s="466" t="s">
        <v>17</v>
      </c>
      <c r="G546" s="467" t="s">
        <v>141</v>
      </c>
      <c r="H546" s="513">
        <v>2000000</v>
      </c>
      <c r="I546" s="350" t="s">
        <v>19</v>
      </c>
      <c r="J546" s="351"/>
      <c r="K546" s="351"/>
      <c r="L546" s="351"/>
      <c r="M546" s="351">
        <v>2000000</v>
      </c>
      <c r="N546" s="331">
        <f aca="true" t="shared" si="16" ref="N546:Q549">J546+J550+J554+J558+J562+J566+J570+J574</f>
        <v>684000</v>
      </c>
      <c r="O546" s="331">
        <f t="shared" si="16"/>
        <v>658000</v>
      </c>
      <c r="P546" s="331">
        <f t="shared" si="16"/>
        <v>0</v>
      </c>
      <c r="Q546" s="331">
        <f t="shared" si="16"/>
        <v>2200000</v>
      </c>
    </row>
    <row r="547" spans="1:17" ht="12.75">
      <c r="A547" s="477" t="s">
        <v>590</v>
      </c>
      <c r="B547" s="478"/>
      <c r="C547" s="478"/>
      <c r="D547" s="463"/>
      <c r="E547" s="520"/>
      <c r="F547" s="466"/>
      <c r="G547" s="467"/>
      <c r="H547" s="513"/>
      <c r="I547" s="344" t="s">
        <v>20</v>
      </c>
      <c r="J547" s="345"/>
      <c r="K547" s="345"/>
      <c r="L547" s="345"/>
      <c r="M547" s="345">
        <f>M546*0.15</f>
        <v>300000</v>
      </c>
      <c r="N547" s="331">
        <f t="shared" si="16"/>
        <v>684000</v>
      </c>
      <c r="O547" s="331">
        <f t="shared" si="16"/>
        <v>242000</v>
      </c>
      <c r="P547" s="331">
        <f t="shared" si="16"/>
        <v>0</v>
      </c>
      <c r="Q547" s="331">
        <f t="shared" si="16"/>
        <v>350000</v>
      </c>
    </row>
    <row r="548" spans="1:17" ht="22.5" customHeight="1">
      <c r="A548" s="477" t="s">
        <v>591</v>
      </c>
      <c r="B548" s="478"/>
      <c r="C548" s="478"/>
      <c r="D548" s="463"/>
      <c r="E548" s="520"/>
      <c r="F548" s="466"/>
      <c r="G548" s="467"/>
      <c r="H548" s="513"/>
      <c r="I548" s="346" t="s">
        <v>21</v>
      </c>
      <c r="J548" s="345"/>
      <c r="K548" s="345"/>
      <c r="L548" s="345"/>
      <c r="M548" s="345">
        <v>0</v>
      </c>
      <c r="N548" s="331">
        <f t="shared" si="16"/>
        <v>0</v>
      </c>
      <c r="O548" s="331">
        <f t="shared" si="16"/>
        <v>0</v>
      </c>
      <c r="P548" s="331">
        <f t="shared" si="16"/>
        <v>0</v>
      </c>
      <c r="Q548" s="331">
        <f t="shared" si="16"/>
        <v>0</v>
      </c>
    </row>
    <row r="549" spans="1:17" ht="12.75">
      <c r="A549" s="477" t="s">
        <v>592</v>
      </c>
      <c r="B549" s="478"/>
      <c r="C549" s="478"/>
      <c r="D549" s="463"/>
      <c r="E549" s="520"/>
      <c r="F549" s="466"/>
      <c r="G549" s="467"/>
      <c r="H549" s="513"/>
      <c r="I549" s="347" t="s">
        <v>22</v>
      </c>
      <c r="J549" s="348"/>
      <c r="K549" s="348"/>
      <c r="L549" s="348"/>
      <c r="M549" s="348">
        <f>M546*0.85</f>
        <v>1700000</v>
      </c>
      <c r="N549" s="331">
        <f t="shared" si="16"/>
        <v>0</v>
      </c>
      <c r="O549" s="331">
        <f t="shared" si="16"/>
        <v>416000</v>
      </c>
      <c r="P549" s="331">
        <f t="shared" si="16"/>
        <v>0</v>
      </c>
      <c r="Q549" s="331">
        <f t="shared" si="16"/>
        <v>1850000</v>
      </c>
    </row>
    <row r="550" spans="1:17" ht="12.75">
      <c r="A550" s="477">
        <v>137</v>
      </c>
      <c r="B550" s="478">
        <v>900</v>
      </c>
      <c r="C550" s="478">
        <v>90015</v>
      </c>
      <c r="D550" s="463">
        <v>6050</v>
      </c>
      <c r="E550" s="520" t="s">
        <v>593</v>
      </c>
      <c r="F550" s="516" t="s">
        <v>594</v>
      </c>
      <c r="G550" s="521">
        <v>2008</v>
      </c>
      <c r="H550" s="522">
        <v>25000</v>
      </c>
      <c r="I550" s="342" t="s">
        <v>19</v>
      </c>
      <c r="J550" s="353">
        <v>25000</v>
      </c>
      <c r="K550" s="353"/>
      <c r="L550" s="353"/>
      <c r="M550" s="353"/>
      <c r="N550" s="331"/>
      <c r="O550" s="331"/>
      <c r="P550" s="331"/>
      <c r="Q550" s="331"/>
    </row>
    <row r="551" spans="1:17" ht="12.75">
      <c r="A551" s="477" t="s">
        <v>595</v>
      </c>
      <c r="B551" s="478"/>
      <c r="C551" s="478"/>
      <c r="D551" s="463"/>
      <c r="E551" s="520"/>
      <c r="F551" s="516"/>
      <c r="G551" s="521"/>
      <c r="H551" s="522"/>
      <c r="I551" s="344" t="s">
        <v>20</v>
      </c>
      <c r="J551" s="345">
        <v>25000</v>
      </c>
      <c r="K551" s="345"/>
      <c r="L551" s="345"/>
      <c r="M551" s="345"/>
      <c r="N551" s="331"/>
      <c r="O551" s="331"/>
      <c r="P551" s="331"/>
      <c r="Q551" s="331"/>
    </row>
    <row r="552" spans="1:17" ht="22.5">
      <c r="A552" s="477" t="s">
        <v>596</v>
      </c>
      <c r="B552" s="478"/>
      <c r="C552" s="478"/>
      <c r="D552" s="463"/>
      <c r="E552" s="520"/>
      <c r="F552" s="516"/>
      <c r="G552" s="521"/>
      <c r="H552" s="522"/>
      <c r="I552" s="346" t="s">
        <v>21</v>
      </c>
      <c r="J552" s="345"/>
      <c r="K552" s="345"/>
      <c r="L552" s="345"/>
      <c r="M552" s="345"/>
      <c r="N552" s="331"/>
      <c r="O552" s="331"/>
      <c r="P552" s="331"/>
      <c r="Q552" s="331"/>
    </row>
    <row r="553" spans="1:17" ht="12.75">
      <c r="A553" s="477" t="s">
        <v>597</v>
      </c>
      <c r="B553" s="478"/>
      <c r="C553" s="478"/>
      <c r="D553" s="463"/>
      <c r="E553" s="520"/>
      <c r="F553" s="516"/>
      <c r="G553" s="521"/>
      <c r="H553" s="522"/>
      <c r="I553" s="347" t="s">
        <v>22</v>
      </c>
      <c r="J553" s="349"/>
      <c r="K553" s="349"/>
      <c r="L553" s="349"/>
      <c r="M553" s="349"/>
      <c r="N553" s="331"/>
      <c r="O553" s="331"/>
      <c r="P553" s="331"/>
      <c r="Q553" s="331"/>
    </row>
    <row r="554" spans="1:13" ht="12.75">
      <c r="A554" s="477">
        <v>138</v>
      </c>
      <c r="B554" s="479">
        <v>900</v>
      </c>
      <c r="C554" s="478">
        <v>90095</v>
      </c>
      <c r="D554" s="465">
        <v>6050</v>
      </c>
      <c r="E554" s="481" t="s">
        <v>598</v>
      </c>
      <c r="F554" s="482" t="s">
        <v>17</v>
      </c>
      <c r="G554" s="479">
        <v>2009</v>
      </c>
      <c r="H554" s="483">
        <v>140000</v>
      </c>
      <c r="I554" s="350" t="s">
        <v>19</v>
      </c>
      <c r="J554" s="351"/>
      <c r="K554" s="351">
        <v>140000</v>
      </c>
      <c r="L554" s="351"/>
      <c r="M554" s="343"/>
    </row>
    <row r="555" spans="1:13" ht="12.75">
      <c r="A555" s="477" t="s">
        <v>599</v>
      </c>
      <c r="B555" s="479"/>
      <c r="C555" s="478"/>
      <c r="D555" s="465"/>
      <c r="E555" s="481"/>
      <c r="F555" s="481"/>
      <c r="G555" s="479"/>
      <c r="H555" s="483"/>
      <c r="I555" s="344" t="s">
        <v>20</v>
      </c>
      <c r="J555" s="345"/>
      <c r="K555" s="345">
        <f>K554</f>
        <v>140000</v>
      </c>
      <c r="L555" s="345"/>
      <c r="M555" s="345"/>
    </row>
    <row r="556" spans="1:13" ht="22.5" customHeight="1">
      <c r="A556" s="477" t="s">
        <v>600</v>
      </c>
      <c r="B556" s="479"/>
      <c r="C556" s="478"/>
      <c r="D556" s="465"/>
      <c r="E556" s="481"/>
      <c r="F556" s="481"/>
      <c r="G556" s="479"/>
      <c r="H556" s="483"/>
      <c r="I556" s="346" t="s">
        <v>21</v>
      </c>
      <c r="J556" s="345"/>
      <c r="K556" s="345"/>
      <c r="L556" s="345"/>
      <c r="M556" s="345"/>
    </row>
    <row r="557" spans="1:13" ht="12.75">
      <c r="A557" s="477" t="s">
        <v>601</v>
      </c>
      <c r="B557" s="479"/>
      <c r="C557" s="478"/>
      <c r="D557" s="465"/>
      <c r="E557" s="481"/>
      <c r="F557" s="481"/>
      <c r="G557" s="479"/>
      <c r="H557" s="483"/>
      <c r="I557" s="347" t="s">
        <v>22</v>
      </c>
      <c r="J557" s="348"/>
      <c r="K557" s="348"/>
      <c r="L557" s="348"/>
      <c r="M557" s="348"/>
    </row>
    <row r="558" spans="1:13" ht="24.75" customHeight="1">
      <c r="A558" s="477">
        <v>139</v>
      </c>
      <c r="B558" s="478">
        <v>900</v>
      </c>
      <c r="C558" s="478">
        <v>90095</v>
      </c>
      <c r="D558" s="463">
        <v>6050</v>
      </c>
      <c r="E558" s="481" t="s">
        <v>602</v>
      </c>
      <c r="F558" s="464" t="s">
        <v>17</v>
      </c>
      <c r="G558" s="479" t="s">
        <v>34</v>
      </c>
      <c r="H558" s="483">
        <v>276000</v>
      </c>
      <c r="I558" s="350" t="s">
        <v>19</v>
      </c>
      <c r="J558" s="351">
        <v>179000</v>
      </c>
      <c r="K558" s="351"/>
      <c r="L558" s="351"/>
      <c r="M558" s="351"/>
    </row>
    <row r="559" spans="1:13" ht="24.75" customHeight="1">
      <c r="A559" s="477" t="s">
        <v>603</v>
      </c>
      <c r="B559" s="478"/>
      <c r="C559" s="478"/>
      <c r="D559" s="463"/>
      <c r="E559" s="481"/>
      <c r="F559" s="464"/>
      <c r="G559" s="479"/>
      <c r="H559" s="483"/>
      <c r="I559" s="344" t="s">
        <v>20</v>
      </c>
      <c r="J559" s="345">
        <v>179000</v>
      </c>
      <c r="K559" s="345"/>
      <c r="L559" s="345"/>
      <c r="M559" s="345"/>
    </row>
    <row r="560" spans="1:13" ht="22.5" customHeight="1">
      <c r="A560" s="477" t="s">
        <v>604</v>
      </c>
      <c r="B560" s="478"/>
      <c r="C560" s="478"/>
      <c r="D560" s="463"/>
      <c r="E560" s="481"/>
      <c r="F560" s="464"/>
      <c r="G560" s="479"/>
      <c r="H560" s="483"/>
      <c r="I560" s="346" t="s">
        <v>21</v>
      </c>
      <c r="J560" s="345">
        <v>0</v>
      </c>
      <c r="K560" s="345"/>
      <c r="L560" s="345"/>
      <c r="M560" s="345"/>
    </row>
    <row r="561" spans="1:13" ht="21.75" customHeight="1">
      <c r="A561" s="477" t="s">
        <v>605</v>
      </c>
      <c r="B561" s="478"/>
      <c r="C561" s="478"/>
      <c r="D561" s="463"/>
      <c r="E561" s="481"/>
      <c r="F561" s="464"/>
      <c r="G561" s="479"/>
      <c r="H561" s="483"/>
      <c r="I561" s="347" t="s">
        <v>22</v>
      </c>
      <c r="J561" s="353">
        <v>0</v>
      </c>
      <c r="K561" s="353"/>
      <c r="L561" s="353"/>
      <c r="M561" s="353"/>
    </row>
    <row r="562" spans="1:13" ht="21.75" customHeight="1">
      <c r="A562" s="477">
        <v>140</v>
      </c>
      <c r="B562" s="478">
        <v>900</v>
      </c>
      <c r="C562" s="478">
        <v>90095</v>
      </c>
      <c r="D562" s="463">
        <v>6050</v>
      </c>
      <c r="E562" s="481" t="s">
        <v>606</v>
      </c>
      <c r="F562" s="464" t="s">
        <v>17</v>
      </c>
      <c r="G562" s="479">
        <v>2009</v>
      </c>
      <c r="H562" s="483">
        <v>278000</v>
      </c>
      <c r="I562" s="350" t="s">
        <v>19</v>
      </c>
      <c r="J562" s="343"/>
      <c r="K562" s="343">
        <v>278000</v>
      </c>
      <c r="L562" s="343"/>
      <c r="M562" s="343"/>
    </row>
    <row r="563" spans="1:13" ht="21.75" customHeight="1">
      <c r="A563" s="477" t="s">
        <v>607</v>
      </c>
      <c r="B563" s="478"/>
      <c r="C563" s="478"/>
      <c r="D563" s="463"/>
      <c r="E563" s="481"/>
      <c r="F563" s="464"/>
      <c r="G563" s="479"/>
      <c r="H563" s="483"/>
      <c r="I563" s="344" t="s">
        <v>20</v>
      </c>
      <c r="J563" s="353"/>
      <c r="K563" s="345">
        <v>42000</v>
      </c>
      <c r="L563" s="353"/>
      <c r="M563" s="353"/>
    </row>
    <row r="564" spans="1:13" ht="21.75" customHeight="1">
      <c r="A564" s="477" t="s">
        <v>608</v>
      </c>
      <c r="B564" s="478"/>
      <c r="C564" s="478"/>
      <c r="D564" s="463"/>
      <c r="E564" s="481"/>
      <c r="F564" s="464"/>
      <c r="G564" s="479"/>
      <c r="H564" s="483"/>
      <c r="I564" s="346" t="s">
        <v>21</v>
      </c>
      <c r="J564" s="353"/>
      <c r="K564" s="345">
        <v>0</v>
      </c>
      <c r="L564" s="353"/>
      <c r="M564" s="353"/>
    </row>
    <row r="565" spans="1:13" ht="21.75" customHeight="1">
      <c r="A565" s="477" t="s">
        <v>609</v>
      </c>
      <c r="B565" s="478"/>
      <c r="C565" s="478"/>
      <c r="D565" s="463"/>
      <c r="E565" s="481"/>
      <c r="F565" s="464"/>
      <c r="G565" s="479"/>
      <c r="H565" s="483"/>
      <c r="I565" s="347" t="s">
        <v>22</v>
      </c>
      <c r="J565" s="353"/>
      <c r="K565" s="353">
        <v>236000</v>
      </c>
      <c r="L565" s="353"/>
      <c r="M565" s="353"/>
    </row>
    <row r="566" spans="1:13" ht="12.75" customHeight="1">
      <c r="A566" s="477">
        <v>141</v>
      </c>
      <c r="B566" s="478">
        <v>900</v>
      </c>
      <c r="C566" s="478">
        <v>90095</v>
      </c>
      <c r="D566" s="514">
        <v>6050</v>
      </c>
      <c r="E566" s="515" t="s">
        <v>610</v>
      </c>
      <c r="F566" s="466" t="s">
        <v>17</v>
      </c>
      <c r="G566" s="467" t="s">
        <v>611</v>
      </c>
      <c r="H566" s="513">
        <v>570000</v>
      </c>
      <c r="I566" s="350" t="s">
        <v>19</v>
      </c>
      <c r="J566" s="354">
        <v>130000</v>
      </c>
      <c r="K566" s="354">
        <v>240000</v>
      </c>
      <c r="L566" s="354"/>
      <c r="M566" s="354">
        <f>30000+80000+60000+30000</f>
        <v>200000</v>
      </c>
    </row>
    <row r="567" spans="1:13" ht="12.75">
      <c r="A567" s="477" t="s">
        <v>612</v>
      </c>
      <c r="B567" s="478"/>
      <c r="C567" s="478"/>
      <c r="D567" s="514"/>
      <c r="E567" s="515"/>
      <c r="F567" s="466"/>
      <c r="G567" s="467"/>
      <c r="H567" s="513"/>
      <c r="I567" s="344" t="s">
        <v>20</v>
      </c>
      <c r="J567" s="345">
        <v>130000</v>
      </c>
      <c r="K567" s="345">
        <f>K566*0.25</f>
        <v>60000</v>
      </c>
      <c r="L567" s="345"/>
      <c r="M567" s="345">
        <f>M566*0.25</f>
        <v>50000</v>
      </c>
    </row>
    <row r="568" spans="1:13" ht="22.5" customHeight="1">
      <c r="A568" s="477" t="s">
        <v>613</v>
      </c>
      <c r="B568" s="478"/>
      <c r="C568" s="478"/>
      <c r="D568" s="514"/>
      <c r="E568" s="515"/>
      <c r="F568" s="466"/>
      <c r="G568" s="467"/>
      <c r="H568" s="513"/>
      <c r="I568" s="346" t="s">
        <v>21</v>
      </c>
      <c r="J568" s="345">
        <v>0</v>
      </c>
      <c r="K568" s="345">
        <v>0</v>
      </c>
      <c r="L568" s="345"/>
      <c r="M568" s="345">
        <v>0</v>
      </c>
    </row>
    <row r="569" spans="1:13" ht="12.75">
      <c r="A569" s="477" t="s">
        <v>614</v>
      </c>
      <c r="B569" s="478"/>
      <c r="C569" s="478"/>
      <c r="D569" s="514"/>
      <c r="E569" s="515"/>
      <c r="F569" s="466"/>
      <c r="G569" s="467"/>
      <c r="H569" s="513"/>
      <c r="I569" s="352" t="s">
        <v>22</v>
      </c>
      <c r="J569" s="353">
        <v>0</v>
      </c>
      <c r="K569" s="353">
        <f>K566*0.75</f>
        <v>180000</v>
      </c>
      <c r="L569" s="353"/>
      <c r="M569" s="353">
        <f>M566*0.75</f>
        <v>150000</v>
      </c>
    </row>
    <row r="570" spans="1:13" ht="12.75" customHeight="1">
      <c r="A570" s="477">
        <v>142</v>
      </c>
      <c r="B570" s="478">
        <v>900</v>
      </c>
      <c r="C570" s="478">
        <v>90095</v>
      </c>
      <c r="D570" s="465">
        <v>6050</v>
      </c>
      <c r="E570" s="520" t="s">
        <v>615</v>
      </c>
      <c r="F570" s="516" t="s">
        <v>17</v>
      </c>
      <c r="G570" s="521" t="s">
        <v>34</v>
      </c>
      <c r="H570" s="522">
        <v>190000</v>
      </c>
      <c r="I570" s="342" t="s">
        <v>19</v>
      </c>
      <c r="J570" s="354">
        <v>140000</v>
      </c>
      <c r="K570" s="354"/>
      <c r="L570" s="343"/>
      <c r="M570" s="343"/>
    </row>
    <row r="571" spans="1:13" ht="12.75">
      <c r="A571" s="477" t="s">
        <v>616</v>
      </c>
      <c r="B571" s="478"/>
      <c r="C571" s="478"/>
      <c r="D571" s="465"/>
      <c r="E571" s="520"/>
      <c r="F571" s="516"/>
      <c r="G571" s="521"/>
      <c r="H571" s="522"/>
      <c r="I571" s="344" t="s">
        <v>20</v>
      </c>
      <c r="J571" s="345">
        <v>140000</v>
      </c>
      <c r="K571" s="345"/>
      <c r="L571" s="345"/>
      <c r="M571" s="345"/>
    </row>
    <row r="572" spans="1:13" ht="22.5" customHeight="1">
      <c r="A572" s="477" t="s">
        <v>617</v>
      </c>
      <c r="B572" s="478"/>
      <c r="C572" s="478"/>
      <c r="D572" s="465"/>
      <c r="E572" s="520"/>
      <c r="F572" s="516"/>
      <c r="G572" s="521"/>
      <c r="H572" s="522"/>
      <c r="I572" s="346" t="s">
        <v>21</v>
      </c>
      <c r="J572" s="345">
        <v>0</v>
      </c>
      <c r="K572" s="345"/>
      <c r="L572" s="345"/>
      <c r="M572" s="345"/>
    </row>
    <row r="573" spans="1:13" ht="12.75">
      <c r="A573" s="477" t="s">
        <v>618</v>
      </c>
      <c r="B573" s="478"/>
      <c r="C573" s="478"/>
      <c r="D573" s="465"/>
      <c r="E573" s="520"/>
      <c r="F573" s="516"/>
      <c r="G573" s="521"/>
      <c r="H573" s="522"/>
      <c r="I573" s="347" t="s">
        <v>22</v>
      </c>
      <c r="J573" s="353">
        <v>0</v>
      </c>
      <c r="K573" s="353"/>
      <c r="L573" s="348"/>
      <c r="M573" s="348"/>
    </row>
    <row r="574" spans="1:13" ht="13.5" customHeight="1">
      <c r="A574" s="477">
        <v>143</v>
      </c>
      <c r="B574" s="478">
        <v>921</v>
      </c>
      <c r="C574" s="479">
        <v>92109</v>
      </c>
      <c r="D574" s="465">
        <v>6050</v>
      </c>
      <c r="E574" s="481" t="s">
        <v>619</v>
      </c>
      <c r="F574" s="482" t="s">
        <v>17</v>
      </c>
      <c r="G574" s="479" t="s">
        <v>34</v>
      </c>
      <c r="H574" s="483">
        <v>230000</v>
      </c>
      <c r="I574" s="342" t="s">
        <v>19</v>
      </c>
      <c r="J574" s="343">
        <v>210000</v>
      </c>
      <c r="K574" s="343"/>
      <c r="L574" s="343"/>
      <c r="M574" s="343"/>
    </row>
    <row r="575" spans="1:13" ht="12.75">
      <c r="A575" s="477" t="s">
        <v>620</v>
      </c>
      <c r="B575" s="478"/>
      <c r="C575" s="479"/>
      <c r="D575" s="465"/>
      <c r="E575" s="481"/>
      <c r="F575" s="482"/>
      <c r="G575" s="479"/>
      <c r="H575" s="483"/>
      <c r="I575" s="344" t="s">
        <v>20</v>
      </c>
      <c r="J575" s="345">
        <v>210000</v>
      </c>
      <c r="K575" s="345"/>
      <c r="L575" s="345"/>
      <c r="M575" s="345"/>
    </row>
    <row r="576" spans="1:13" ht="22.5" customHeight="1">
      <c r="A576" s="477" t="s">
        <v>621</v>
      </c>
      <c r="B576" s="478"/>
      <c r="C576" s="479"/>
      <c r="D576" s="465"/>
      <c r="E576" s="481"/>
      <c r="F576" s="482"/>
      <c r="G576" s="479"/>
      <c r="H576" s="483"/>
      <c r="I576" s="346" t="s">
        <v>21</v>
      </c>
      <c r="J576" s="345">
        <v>0</v>
      </c>
      <c r="K576" s="345"/>
      <c r="L576" s="345"/>
      <c r="M576" s="345"/>
    </row>
    <row r="577" spans="1:13" ht="12.75">
      <c r="A577" s="477" t="s">
        <v>622</v>
      </c>
      <c r="B577" s="478"/>
      <c r="C577" s="479"/>
      <c r="D577" s="465"/>
      <c r="E577" s="481"/>
      <c r="F577" s="482"/>
      <c r="G577" s="479"/>
      <c r="H577" s="483"/>
      <c r="I577" s="347" t="s">
        <v>22</v>
      </c>
      <c r="J577" s="353">
        <v>0</v>
      </c>
      <c r="K577" s="348"/>
      <c r="L577" s="348"/>
      <c r="M577" s="348"/>
    </row>
    <row r="578" spans="1:17" ht="12.75">
      <c r="A578" s="477">
        <v>144</v>
      </c>
      <c r="B578" s="478">
        <v>921</v>
      </c>
      <c r="C578" s="478">
        <v>92109</v>
      </c>
      <c r="D578" s="463">
        <v>6050</v>
      </c>
      <c r="E578" s="481" t="s">
        <v>623</v>
      </c>
      <c r="F578" s="482" t="s">
        <v>17</v>
      </c>
      <c r="G578" s="479" t="s">
        <v>624</v>
      </c>
      <c r="H578" s="483">
        <v>5370000</v>
      </c>
      <c r="I578" s="350" t="s">
        <v>19</v>
      </c>
      <c r="J578" s="343"/>
      <c r="K578" s="351"/>
      <c r="L578" s="351">
        <v>1000000</v>
      </c>
      <c r="M578" s="351">
        <v>4370000</v>
      </c>
      <c r="N578" s="331">
        <f aca="true" t="shared" si="17" ref="N578:Q581">J578+J582+J586+J590+J594+J598+J602+J606+J610</f>
        <v>779000</v>
      </c>
      <c r="O578" s="331">
        <f t="shared" si="17"/>
        <v>580000</v>
      </c>
      <c r="P578" s="331">
        <f t="shared" si="17"/>
        <v>2050000</v>
      </c>
      <c r="Q578" s="331">
        <f t="shared" si="17"/>
        <v>7420000</v>
      </c>
    </row>
    <row r="579" spans="1:17" ht="12.75">
      <c r="A579" s="477" t="s">
        <v>625</v>
      </c>
      <c r="B579" s="478"/>
      <c r="C579" s="478"/>
      <c r="D579" s="463"/>
      <c r="E579" s="481"/>
      <c r="F579" s="482"/>
      <c r="G579" s="479"/>
      <c r="H579" s="483"/>
      <c r="I579" s="344" t="s">
        <v>20</v>
      </c>
      <c r="J579" s="345"/>
      <c r="K579" s="345"/>
      <c r="L579" s="345">
        <f>L578*0.15</f>
        <v>150000</v>
      </c>
      <c r="M579" s="345">
        <v>656000</v>
      </c>
      <c r="N579" s="331">
        <f t="shared" si="17"/>
        <v>779000</v>
      </c>
      <c r="O579" s="331">
        <f t="shared" si="17"/>
        <v>118000</v>
      </c>
      <c r="P579" s="331">
        <f t="shared" si="17"/>
        <v>328000</v>
      </c>
      <c r="Q579" s="331">
        <f t="shared" si="17"/>
        <v>1194000</v>
      </c>
    </row>
    <row r="580" spans="1:17" ht="22.5" customHeight="1">
      <c r="A580" s="477" t="s">
        <v>626</v>
      </c>
      <c r="B580" s="478"/>
      <c r="C580" s="478"/>
      <c r="D580" s="463"/>
      <c r="E580" s="481"/>
      <c r="F580" s="482"/>
      <c r="G580" s="479"/>
      <c r="H580" s="483"/>
      <c r="I580" s="346" t="s">
        <v>21</v>
      </c>
      <c r="J580" s="345"/>
      <c r="K580" s="345"/>
      <c r="L580" s="345">
        <v>0</v>
      </c>
      <c r="M580" s="345">
        <v>0</v>
      </c>
      <c r="N580" s="331">
        <f t="shared" si="17"/>
        <v>0</v>
      </c>
      <c r="O580" s="331">
        <f t="shared" si="17"/>
        <v>0</v>
      </c>
      <c r="P580" s="331">
        <f t="shared" si="17"/>
        <v>0</v>
      </c>
      <c r="Q580" s="331">
        <f t="shared" si="17"/>
        <v>0</v>
      </c>
    </row>
    <row r="581" spans="1:17" ht="12.75">
      <c r="A581" s="477" t="s">
        <v>627</v>
      </c>
      <c r="B581" s="478"/>
      <c r="C581" s="478"/>
      <c r="D581" s="463"/>
      <c r="E581" s="481"/>
      <c r="F581" s="482"/>
      <c r="G581" s="479"/>
      <c r="H581" s="483"/>
      <c r="I581" s="347" t="s">
        <v>22</v>
      </c>
      <c r="J581" s="348"/>
      <c r="K581" s="348"/>
      <c r="L581" s="353">
        <f>L578*0.85</f>
        <v>850000</v>
      </c>
      <c r="M581" s="353">
        <v>3714000</v>
      </c>
      <c r="N581" s="331">
        <f t="shared" si="17"/>
        <v>0</v>
      </c>
      <c r="O581" s="331">
        <f t="shared" si="17"/>
        <v>462000</v>
      </c>
      <c r="P581" s="331">
        <f t="shared" si="17"/>
        <v>1722000</v>
      </c>
      <c r="Q581" s="331">
        <f t="shared" si="17"/>
        <v>6226000</v>
      </c>
    </row>
    <row r="582" spans="1:13" ht="12.75">
      <c r="A582" s="477">
        <v>145</v>
      </c>
      <c r="B582" s="478">
        <v>921</v>
      </c>
      <c r="C582" s="478">
        <v>92109</v>
      </c>
      <c r="D582" s="463">
        <v>6050</v>
      </c>
      <c r="E582" s="517" t="s">
        <v>628</v>
      </c>
      <c r="F582" s="518" t="s">
        <v>17</v>
      </c>
      <c r="G582" s="478" t="s">
        <v>629</v>
      </c>
      <c r="H582" s="519">
        <v>1500000</v>
      </c>
      <c r="I582" s="350" t="s">
        <v>19</v>
      </c>
      <c r="J582" s="351">
        <v>100000</v>
      </c>
      <c r="K582" s="351">
        <v>300000</v>
      </c>
      <c r="L582" s="343">
        <v>200000</v>
      </c>
      <c r="M582" s="343">
        <v>800000</v>
      </c>
    </row>
    <row r="583" spans="1:13" ht="14.25" customHeight="1">
      <c r="A583" s="477" t="s">
        <v>630</v>
      </c>
      <c r="B583" s="478"/>
      <c r="C583" s="478"/>
      <c r="D583" s="463"/>
      <c r="E583" s="517"/>
      <c r="F583" s="518"/>
      <c r="G583" s="478"/>
      <c r="H583" s="519"/>
      <c r="I583" s="344" t="s">
        <v>20</v>
      </c>
      <c r="J583" s="345">
        <v>100000</v>
      </c>
      <c r="K583" s="345">
        <f>K582*0.25</f>
        <v>75000</v>
      </c>
      <c r="L583" s="345">
        <f>L582*0.25</f>
        <v>50000</v>
      </c>
      <c r="M583" s="345">
        <f>M582*0.25</f>
        <v>200000</v>
      </c>
    </row>
    <row r="584" spans="1:13" ht="22.5" customHeight="1">
      <c r="A584" s="477" t="s">
        <v>631</v>
      </c>
      <c r="B584" s="478"/>
      <c r="C584" s="478"/>
      <c r="D584" s="463"/>
      <c r="E584" s="517"/>
      <c r="F584" s="518"/>
      <c r="G584" s="478"/>
      <c r="H584" s="519"/>
      <c r="I584" s="346" t="s">
        <v>21</v>
      </c>
      <c r="J584" s="345">
        <v>0</v>
      </c>
      <c r="K584" s="345">
        <v>0</v>
      </c>
      <c r="L584" s="345">
        <v>0</v>
      </c>
      <c r="M584" s="345">
        <v>0</v>
      </c>
    </row>
    <row r="585" spans="1:13" ht="12.75">
      <c r="A585" s="477" t="s">
        <v>632</v>
      </c>
      <c r="B585" s="478"/>
      <c r="C585" s="478"/>
      <c r="D585" s="463"/>
      <c r="E585" s="517"/>
      <c r="F585" s="518"/>
      <c r="G585" s="478"/>
      <c r="H585" s="519"/>
      <c r="I585" s="347" t="s">
        <v>22</v>
      </c>
      <c r="J585" s="353">
        <v>0</v>
      </c>
      <c r="K585" s="353">
        <f>K582*0.75</f>
        <v>225000</v>
      </c>
      <c r="L585" s="353">
        <f>L582*0.75</f>
        <v>150000</v>
      </c>
      <c r="M585" s="353">
        <f>M582*0.75</f>
        <v>600000</v>
      </c>
    </row>
    <row r="586" spans="1:13" ht="12.75">
      <c r="A586" s="477">
        <v>146</v>
      </c>
      <c r="B586" s="467">
        <v>921</v>
      </c>
      <c r="C586" s="467">
        <v>92116</v>
      </c>
      <c r="D586" s="514">
        <v>6050</v>
      </c>
      <c r="E586" s="515" t="s">
        <v>633</v>
      </c>
      <c r="F586" s="516" t="s">
        <v>17</v>
      </c>
      <c r="G586" s="467" t="s">
        <v>24</v>
      </c>
      <c r="H586" s="513">
        <v>555000</v>
      </c>
      <c r="I586" s="350" t="s">
        <v>19</v>
      </c>
      <c r="J586" s="343">
        <v>295000</v>
      </c>
      <c r="K586" s="343">
        <v>130000</v>
      </c>
      <c r="L586" s="343"/>
      <c r="M586" s="343"/>
    </row>
    <row r="587" spans="1:13" ht="12.75">
      <c r="A587" s="477" t="s">
        <v>634</v>
      </c>
      <c r="B587" s="467"/>
      <c r="C587" s="467"/>
      <c r="D587" s="514"/>
      <c r="E587" s="515"/>
      <c r="F587" s="516"/>
      <c r="G587" s="467"/>
      <c r="H587" s="513"/>
      <c r="I587" s="344" t="s">
        <v>20</v>
      </c>
      <c r="J587" s="345">
        <v>295000</v>
      </c>
      <c r="K587" s="345">
        <v>20000</v>
      </c>
      <c r="L587" s="345"/>
      <c r="M587" s="345"/>
    </row>
    <row r="588" spans="1:13" ht="22.5" customHeight="1">
      <c r="A588" s="477" t="s">
        <v>635</v>
      </c>
      <c r="B588" s="467"/>
      <c r="C588" s="467"/>
      <c r="D588" s="514"/>
      <c r="E588" s="515"/>
      <c r="F588" s="516"/>
      <c r="G588" s="467"/>
      <c r="H588" s="513"/>
      <c r="I588" s="346" t="s">
        <v>21</v>
      </c>
      <c r="J588" s="345">
        <v>0</v>
      </c>
      <c r="K588" s="345">
        <v>0</v>
      </c>
      <c r="L588" s="345"/>
      <c r="M588" s="345"/>
    </row>
    <row r="589" spans="1:13" ht="12.75">
      <c r="A589" s="477" t="s">
        <v>636</v>
      </c>
      <c r="B589" s="467"/>
      <c r="C589" s="467"/>
      <c r="D589" s="514"/>
      <c r="E589" s="515"/>
      <c r="F589" s="516"/>
      <c r="G589" s="467"/>
      <c r="H589" s="513"/>
      <c r="I589" s="352" t="s">
        <v>22</v>
      </c>
      <c r="J589" s="353">
        <v>0</v>
      </c>
      <c r="K589" s="353">
        <v>110000</v>
      </c>
      <c r="L589" s="353"/>
      <c r="M589" s="353"/>
    </row>
    <row r="590" spans="1:13" ht="12.75" customHeight="1">
      <c r="A590" s="477">
        <v>147</v>
      </c>
      <c r="B590" s="479">
        <v>921</v>
      </c>
      <c r="C590" s="479">
        <v>92118</v>
      </c>
      <c r="D590" s="465">
        <v>6050</v>
      </c>
      <c r="E590" s="481" t="s">
        <v>637</v>
      </c>
      <c r="F590" s="482" t="s">
        <v>17</v>
      </c>
      <c r="G590" s="479">
        <v>2009</v>
      </c>
      <c r="H590" s="483">
        <v>150000</v>
      </c>
      <c r="I590" s="342" t="s">
        <v>19</v>
      </c>
      <c r="J590" s="343"/>
      <c r="K590" s="343">
        <v>150000</v>
      </c>
      <c r="L590" s="343"/>
      <c r="M590" s="343"/>
    </row>
    <row r="591" spans="1:13" ht="12.75">
      <c r="A591" s="477" t="s">
        <v>638</v>
      </c>
      <c r="B591" s="479"/>
      <c r="C591" s="479"/>
      <c r="D591" s="465"/>
      <c r="E591" s="481"/>
      <c r="F591" s="482"/>
      <c r="G591" s="479"/>
      <c r="H591" s="483"/>
      <c r="I591" s="344" t="s">
        <v>20</v>
      </c>
      <c r="J591" s="345"/>
      <c r="K591" s="345">
        <v>23000</v>
      </c>
      <c r="L591" s="345"/>
      <c r="M591" s="345"/>
    </row>
    <row r="592" spans="1:13" ht="22.5" customHeight="1">
      <c r="A592" s="477" t="s">
        <v>639</v>
      </c>
      <c r="B592" s="479"/>
      <c r="C592" s="479"/>
      <c r="D592" s="465"/>
      <c r="E592" s="481"/>
      <c r="F592" s="482"/>
      <c r="G592" s="479"/>
      <c r="H592" s="483"/>
      <c r="I592" s="346" t="s">
        <v>21</v>
      </c>
      <c r="J592" s="345"/>
      <c r="K592" s="345">
        <v>0</v>
      </c>
      <c r="L592" s="345"/>
      <c r="M592" s="345"/>
    </row>
    <row r="593" spans="1:13" ht="12.75">
      <c r="A593" s="477" t="s">
        <v>640</v>
      </c>
      <c r="B593" s="479"/>
      <c r="C593" s="479"/>
      <c r="D593" s="465"/>
      <c r="E593" s="481"/>
      <c r="F593" s="482"/>
      <c r="G593" s="479"/>
      <c r="H593" s="483"/>
      <c r="I593" s="347" t="s">
        <v>22</v>
      </c>
      <c r="J593" s="348"/>
      <c r="K593" s="348">
        <v>127000</v>
      </c>
      <c r="L593" s="348"/>
      <c r="M593" s="348"/>
    </row>
    <row r="594" spans="1:13" ht="12.75">
      <c r="A594" s="477">
        <v>148</v>
      </c>
      <c r="B594" s="478">
        <v>921</v>
      </c>
      <c r="C594" s="478">
        <v>92120</v>
      </c>
      <c r="D594" s="514">
        <v>6050</v>
      </c>
      <c r="E594" s="464" t="s">
        <v>641</v>
      </c>
      <c r="F594" s="464" t="s">
        <v>17</v>
      </c>
      <c r="G594" s="479" t="s">
        <v>34</v>
      </c>
      <c r="H594" s="483">
        <v>215000</v>
      </c>
      <c r="I594" s="350" t="s">
        <v>19</v>
      </c>
      <c r="J594" s="351">
        <v>61000</v>
      </c>
      <c r="K594" s="351"/>
      <c r="L594" s="351"/>
      <c r="M594" s="351"/>
    </row>
    <row r="595" spans="1:13" ht="12.75">
      <c r="A595" s="477" t="s">
        <v>642</v>
      </c>
      <c r="B595" s="478"/>
      <c r="C595" s="478"/>
      <c r="D595" s="514"/>
      <c r="E595" s="464"/>
      <c r="F595" s="464"/>
      <c r="G595" s="479"/>
      <c r="H595" s="483"/>
      <c r="I595" s="344" t="s">
        <v>20</v>
      </c>
      <c r="J595" s="345">
        <v>61000</v>
      </c>
      <c r="K595" s="345"/>
      <c r="L595" s="345"/>
      <c r="M595" s="345"/>
    </row>
    <row r="596" spans="1:13" ht="22.5" customHeight="1">
      <c r="A596" s="477" t="s">
        <v>643</v>
      </c>
      <c r="B596" s="478"/>
      <c r="C596" s="478"/>
      <c r="D596" s="514"/>
      <c r="E596" s="464"/>
      <c r="F596" s="464"/>
      <c r="G596" s="479"/>
      <c r="H596" s="483"/>
      <c r="I596" s="346" t="s">
        <v>21</v>
      </c>
      <c r="J596" s="345"/>
      <c r="K596" s="345"/>
      <c r="L596" s="345"/>
      <c r="M596" s="345"/>
    </row>
    <row r="597" spans="1:13" ht="12.75">
      <c r="A597" s="477" t="s">
        <v>644</v>
      </c>
      <c r="B597" s="478"/>
      <c r="C597" s="478"/>
      <c r="D597" s="514"/>
      <c r="E597" s="464"/>
      <c r="F597" s="464"/>
      <c r="G597" s="479"/>
      <c r="H597" s="483"/>
      <c r="I597" s="352" t="s">
        <v>22</v>
      </c>
      <c r="J597" s="353"/>
      <c r="K597" s="353"/>
      <c r="L597" s="353"/>
      <c r="M597" s="353"/>
    </row>
    <row r="598" spans="1:13" ht="12.75" customHeight="1">
      <c r="A598" s="477">
        <v>149</v>
      </c>
      <c r="B598" s="478">
        <v>921</v>
      </c>
      <c r="C598" s="479">
        <v>92120</v>
      </c>
      <c r="D598" s="465">
        <v>6050</v>
      </c>
      <c r="E598" s="481" t="s">
        <v>645</v>
      </c>
      <c r="F598" s="482" t="s">
        <v>17</v>
      </c>
      <c r="G598" s="479" t="s">
        <v>624</v>
      </c>
      <c r="H598" s="483">
        <v>2500000</v>
      </c>
      <c r="I598" s="342" t="s">
        <v>19</v>
      </c>
      <c r="J598" s="343"/>
      <c r="K598" s="343"/>
      <c r="L598" s="343">
        <v>500000</v>
      </c>
      <c r="M598" s="343">
        <v>2000000</v>
      </c>
    </row>
    <row r="599" spans="1:13" ht="12.75">
      <c r="A599" s="477" t="s">
        <v>646</v>
      </c>
      <c r="B599" s="478"/>
      <c r="C599" s="479"/>
      <c r="D599" s="465"/>
      <c r="E599" s="481"/>
      <c r="F599" s="482"/>
      <c r="G599" s="479"/>
      <c r="H599" s="483"/>
      <c r="I599" s="344" t="s">
        <v>20</v>
      </c>
      <c r="J599" s="345"/>
      <c r="K599" s="345"/>
      <c r="L599" s="345">
        <f>L598*0.15</f>
        <v>75000</v>
      </c>
      <c r="M599" s="345">
        <f>M598*0.15</f>
        <v>300000</v>
      </c>
    </row>
    <row r="600" spans="1:13" ht="22.5" customHeight="1">
      <c r="A600" s="477" t="s">
        <v>647</v>
      </c>
      <c r="B600" s="478"/>
      <c r="C600" s="479"/>
      <c r="D600" s="465"/>
      <c r="E600" s="481"/>
      <c r="F600" s="482"/>
      <c r="G600" s="479"/>
      <c r="H600" s="483"/>
      <c r="I600" s="346" t="s">
        <v>21</v>
      </c>
      <c r="J600" s="345"/>
      <c r="K600" s="345"/>
      <c r="L600" s="345">
        <v>0</v>
      </c>
      <c r="M600" s="345">
        <v>0</v>
      </c>
    </row>
    <row r="601" spans="1:13" ht="12.75">
      <c r="A601" s="477" t="s">
        <v>648</v>
      </c>
      <c r="B601" s="478"/>
      <c r="C601" s="479"/>
      <c r="D601" s="465"/>
      <c r="E601" s="481"/>
      <c r="F601" s="482"/>
      <c r="G601" s="479"/>
      <c r="H601" s="483"/>
      <c r="I601" s="347" t="s">
        <v>22</v>
      </c>
      <c r="J601" s="348"/>
      <c r="K601" s="348"/>
      <c r="L601" s="348">
        <f>L598*0.85</f>
        <v>425000</v>
      </c>
      <c r="M601" s="348">
        <f>M598*0.85</f>
        <v>1700000</v>
      </c>
    </row>
    <row r="602" spans="1:13" ht="12.75" customHeight="1">
      <c r="A602" s="477">
        <v>150</v>
      </c>
      <c r="B602" s="478">
        <v>921</v>
      </c>
      <c r="C602" s="478">
        <v>92195</v>
      </c>
      <c r="D602" s="463">
        <v>6050</v>
      </c>
      <c r="E602" s="481" t="s">
        <v>649</v>
      </c>
      <c r="F602" s="482" t="s">
        <v>17</v>
      </c>
      <c r="G602" s="479" t="s">
        <v>171</v>
      </c>
      <c r="H602" s="483">
        <v>300000</v>
      </c>
      <c r="I602" s="350" t="s">
        <v>19</v>
      </c>
      <c r="J602" s="351"/>
      <c r="K602" s="351"/>
      <c r="L602" s="351">
        <v>200000</v>
      </c>
      <c r="M602" s="351">
        <v>100000</v>
      </c>
    </row>
    <row r="603" spans="1:13" ht="12.75">
      <c r="A603" s="477" t="s">
        <v>650</v>
      </c>
      <c r="B603" s="478"/>
      <c r="C603" s="478"/>
      <c r="D603" s="463"/>
      <c r="E603" s="481"/>
      <c r="F603" s="482"/>
      <c r="G603" s="479"/>
      <c r="H603" s="483"/>
      <c r="I603" s="344" t="s">
        <v>20</v>
      </c>
      <c r="J603" s="345"/>
      <c r="K603" s="345"/>
      <c r="L603" s="345">
        <f>L602*0.15</f>
        <v>30000</v>
      </c>
      <c r="M603" s="345">
        <f>M602*0.15</f>
        <v>15000</v>
      </c>
    </row>
    <row r="604" spans="1:13" ht="22.5" customHeight="1">
      <c r="A604" s="477" t="s">
        <v>651</v>
      </c>
      <c r="B604" s="478"/>
      <c r="C604" s="478"/>
      <c r="D604" s="463"/>
      <c r="E604" s="481"/>
      <c r="F604" s="482"/>
      <c r="G604" s="479"/>
      <c r="H604" s="483"/>
      <c r="I604" s="346" t="s">
        <v>21</v>
      </c>
      <c r="J604" s="345"/>
      <c r="K604" s="345"/>
      <c r="L604" s="345">
        <v>0</v>
      </c>
      <c r="M604" s="345">
        <v>0</v>
      </c>
    </row>
    <row r="605" spans="1:13" ht="12.75">
      <c r="A605" s="477" t="s">
        <v>652</v>
      </c>
      <c r="B605" s="478"/>
      <c r="C605" s="478"/>
      <c r="D605" s="463"/>
      <c r="E605" s="481"/>
      <c r="F605" s="482"/>
      <c r="G605" s="479"/>
      <c r="H605" s="483"/>
      <c r="I605" s="347" t="s">
        <v>22</v>
      </c>
      <c r="J605" s="348"/>
      <c r="K605" s="348"/>
      <c r="L605" s="353">
        <f>L602*0.85</f>
        <v>170000</v>
      </c>
      <c r="M605" s="353">
        <f>M602*0.85</f>
        <v>85000</v>
      </c>
    </row>
    <row r="606" spans="1:13" ht="12.75" customHeight="1">
      <c r="A606" s="477">
        <v>151</v>
      </c>
      <c r="B606" s="478">
        <v>926</v>
      </c>
      <c r="C606" s="478">
        <v>92601</v>
      </c>
      <c r="D606" s="463">
        <v>6050</v>
      </c>
      <c r="E606" s="481" t="s">
        <v>653</v>
      </c>
      <c r="F606" s="466" t="s">
        <v>17</v>
      </c>
      <c r="G606" s="467" t="s">
        <v>171</v>
      </c>
      <c r="H606" s="513">
        <v>300000</v>
      </c>
      <c r="I606" s="350" t="s">
        <v>19</v>
      </c>
      <c r="J606" s="351"/>
      <c r="K606" s="351"/>
      <c r="L606" s="343">
        <v>150000</v>
      </c>
      <c r="M606" s="343">
        <v>150000</v>
      </c>
    </row>
    <row r="607" spans="1:13" ht="12.75">
      <c r="A607" s="477" t="s">
        <v>654</v>
      </c>
      <c r="B607" s="478"/>
      <c r="C607" s="478"/>
      <c r="D607" s="463"/>
      <c r="E607" s="481"/>
      <c r="F607" s="466"/>
      <c r="G607" s="467"/>
      <c r="H607" s="513"/>
      <c r="I607" s="344" t="s">
        <v>20</v>
      </c>
      <c r="J607" s="345"/>
      <c r="K607" s="345"/>
      <c r="L607" s="345">
        <v>23000</v>
      </c>
      <c r="M607" s="345">
        <v>23000</v>
      </c>
    </row>
    <row r="608" spans="1:13" ht="22.5" customHeight="1">
      <c r="A608" s="477" t="s">
        <v>655</v>
      </c>
      <c r="B608" s="478"/>
      <c r="C608" s="478"/>
      <c r="D608" s="463"/>
      <c r="E608" s="481"/>
      <c r="F608" s="466"/>
      <c r="G608" s="467"/>
      <c r="H608" s="513"/>
      <c r="I608" s="346" t="s">
        <v>21</v>
      </c>
      <c r="J608" s="345"/>
      <c r="K608" s="345"/>
      <c r="L608" s="345">
        <v>0</v>
      </c>
      <c r="M608" s="345">
        <v>0</v>
      </c>
    </row>
    <row r="609" spans="1:13" ht="12.75">
      <c r="A609" s="477" t="s">
        <v>656</v>
      </c>
      <c r="B609" s="478"/>
      <c r="C609" s="478"/>
      <c r="D609" s="463"/>
      <c r="E609" s="481"/>
      <c r="F609" s="466"/>
      <c r="G609" s="467"/>
      <c r="H609" s="513"/>
      <c r="I609" s="347" t="s">
        <v>22</v>
      </c>
      <c r="J609" s="348"/>
      <c r="K609" s="348"/>
      <c r="L609" s="348">
        <v>127000</v>
      </c>
      <c r="M609" s="348">
        <v>127000</v>
      </c>
    </row>
    <row r="610" spans="1:13" ht="12.75" customHeight="1">
      <c r="A610" s="477">
        <v>152</v>
      </c>
      <c r="B610" s="478">
        <v>926</v>
      </c>
      <c r="C610" s="478">
        <v>92695</v>
      </c>
      <c r="D610" s="463">
        <v>6050</v>
      </c>
      <c r="E610" s="464" t="s">
        <v>657</v>
      </c>
      <c r="F610" s="464" t="s">
        <v>17</v>
      </c>
      <c r="G610" s="479" t="s">
        <v>34</v>
      </c>
      <c r="H610" s="483">
        <v>328000</v>
      </c>
      <c r="I610" s="350" t="s">
        <v>19</v>
      </c>
      <c r="J610" s="351">
        <v>323000</v>
      </c>
      <c r="K610" s="351"/>
      <c r="L610" s="351"/>
      <c r="M610" s="351"/>
    </row>
    <row r="611" spans="1:13" ht="12.75">
      <c r="A611" s="477" t="s">
        <v>658</v>
      </c>
      <c r="B611" s="478"/>
      <c r="C611" s="478"/>
      <c r="D611" s="463"/>
      <c r="E611" s="464"/>
      <c r="F611" s="464"/>
      <c r="G611" s="479"/>
      <c r="H611" s="483"/>
      <c r="I611" s="344" t="s">
        <v>20</v>
      </c>
      <c r="J611" s="345">
        <v>323000</v>
      </c>
      <c r="K611" s="345"/>
      <c r="L611" s="345"/>
      <c r="M611" s="345"/>
    </row>
    <row r="612" spans="1:13" ht="22.5" customHeight="1">
      <c r="A612" s="477" t="s">
        <v>659</v>
      </c>
      <c r="B612" s="478"/>
      <c r="C612" s="478"/>
      <c r="D612" s="463"/>
      <c r="E612" s="464"/>
      <c r="F612" s="464"/>
      <c r="G612" s="479"/>
      <c r="H612" s="483"/>
      <c r="I612" s="346" t="s">
        <v>21</v>
      </c>
      <c r="J612" s="345"/>
      <c r="K612" s="345"/>
      <c r="L612" s="345"/>
      <c r="M612" s="345"/>
    </row>
    <row r="613" spans="1:13" ht="12.75">
      <c r="A613" s="477" t="s">
        <v>660</v>
      </c>
      <c r="B613" s="478"/>
      <c r="C613" s="478"/>
      <c r="D613" s="463"/>
      <c r="E613" s="464"/>
      <c r="F613" s="464"/>
      <c r="G613" s="479"/>
      <c r="H613" s="483"/>
      <c r="I613" s="347" t="s">
        <v>22</v>
      </c>
      <c r="J613" s="348"/>
      <c r="K613" s="348"/>
      <c r="L613" s="348"/>
      <c r="M613" s="348"/>
    </row>
    <row r="614" spans="1:17" ht="12.75">
      <c r="A614" s="477">
        <v>153</v>
      </c>
      <c r="B614" s="479">
        <v>926</v>
      </c>
      <c r="C614" s="479">
        <v>92695</v>
      </c>
      <c r="D614" s="465">
        <v>6050</v>
      </c>
      <c r="E614" s="464" t="s">
        <v>661</v>
      </c>
      <c r="F614" s="464" t="s">
        <v>17</v>
      </c>
      <c r="G614" s="479" t="s">
        <v>531</v>
      </c>
      <c r="H614" s="483">
        <v>1917000</v>
      </c>
      <c r="I614" s="342" t="s">
        <v>19</v>
      </c>
      <c r="J614" s="343">
        <v>170000</v>
      </c>
      <c r="K614" s="343">
        <v>442000</v>
      </c>
      <c r="L614" s="343">
        <v>500000</v>
      </c>
      <c r="M614" s="343">
        <v>800000</v>
      </c>
      <c r="N614" s="327">
        <f aca="true" t="shared" si="18" ref="N614:Q617">J614+J618</f>
        <v>170000</v>
      </c>
      <c r="O614" s="327">
        <f t="shared" si="18"/>
        <v>742000</v>
      </c>
      <c r="P614" s="327">
        <f t="shared" si="18"/>
        <v>800000</v>
      </c>
      <c r="Q614" s="327">
        <f t="shared" si="18"/>
        <v>1100000</v>
      </c>
    </row>
    <row r="615" spans="1:17" ht="12.75">
      <c r="A615" s="477" t="s">
        <v>662</v>
      </c>
      <c r="B615" s="479"/>
      <c r="C615" s="479"/>
      <c r="D615" s="465"/>
      <c r="E615" s="464"/>
      <c r="F615" s="464"/>
      <c r="G615" s="479"/>
      <c r="H615" s="483"/>
      <c r="I615" s="344" t="s">
        <v>20</v>
      </c>
      <c r="J615" s="345">
        <v>170000</v>
      </c>
      <c r="K615" s="345">
        <v>67000</v>
      </c>
      <c r="L615" s="345">
        <f>L614*0.15</f>
        <v>75000</v>
      </c>
      <c r="M615" s="345">
        <f>M614*0.15</f>
        <v>120000</v>
      </c>
      <c r="N615" s="327">
        <f t="shared" si="18"/>
        <v>170000</v>
      </c>
      <c r="O615" s="327">
        <f t="shared" si="18"/>
        <v>112000</v>
      </c>
      <c r="P615" s="327">
        <f t="shared" si="18"/>
        <v>120000</v>
      </c>
      <c r="Q615" s="327">
        <f t="shared" si="18"/>
        <v>165000</v>
      </c>
    </row>
    <row r="616" spans="1:17" ht="22.5" customHeight="1">
      <c r="A616" s="477" t="s">
        <v>663</v>
      </c>
      <c r="B616" s="479"/>
      <c r="C616" s="479"/>
      <c r="D616" s="465"/>
      <c r="E616" s="464"/>
      <c r="F616" s="464"/>
      <c r="G616" s="479"/>
      <c r="H616" s="483"/>
      <c r="I616" s="346" t="s">
        <v>21</v>
      </c>
      <c r="J616" s="345">
        <v>0</v>
      </c>
      <c r="K616" s="345">
        <v>0</v>
      </c>
      <c r="L616" s="345">
        <v>0</v>
      </c>
      <c r="M616" s="345">
        <v>0</v>
      </c>
      <c r="N616" s="327">
        <f t="shared" si="18"/>
        <v>0</v>
      </c>
      <c r="O616" s="327">
        <f t="shared" si="18"/>
        <v>0</v>
      </c>
      <c r="P616" s="327">
        <f t="shared" si="18"/>
        <v>0</v>
      </c>
      <c r="Q616" s="327">
        <f t="shared" si="18"/>
        <v>0</v>
      </c>
    </row>
    <row r="617" spans="1:17" ht="12.75">
      <c r="A617" s="477" t="s">
        <v>664</v>
      </c>
      <c r="B617" s="479"/>
      <c r="C617" s="479"/>
      <c r="D617" s="465"/>
      <c r="E617" s="464"/>
      <c r="F617" s="464"/>
      <c r="G617" s="479"/>
      <c r="H617" s="483"/>
      <c r="I617" s="347" t="s">
        <v>22</v>
      </c>
      <c r="J617" s="348">
        <v>0</v>
      </c>
      <c r="K617" s="348">
        <v>375000</v>
      </c>
      <c r="L617" s="348">
        <f>L614*0.85</f>
        <v>425000</v>
      </c>
      <c r="M617" s="348">
        <f>M614*0.85</f>
        <v>680000</v>
      </c>
      <c r="N617" s="327">
        <f t="shared" si="18"/>
        <v>0</v>
      </c>
      <c r="O617" s="327">
        <f t="shared" si="18"/>
        <v>630000</v>
      </c>
      <c r="P617" s="327">
        <f t="shared" si="18"/>
        <v>680000</v>
      </c>
      <c r="Q617" s="327">
        <f t="shared" si="18"/>
        <v>935000</v>
      </c>
    </row>
    <row r="618" spans="1:13" ht="12.75" customHeight="1">
      <c r="A618" s="477">
        <v>154</v>
      </c>
      <c r="B618" s="478">
        <v>926</v>
      </c>
      <c r="C618" s="478">
        <v>92695</v>
      </c>
      <c r="D618" s="463">
        <v>6050</v>
      </c>
      <c r="E618" s="481" t="s">
        <v>665</v>
      </c>
      <c r="F618" s="482" t="s">
        <v>17</v>
      </c>
      <c r="G618" s="479" t="s">
        <v>44</v>
      </c>
      <c r="H618" s="483">
        <v>900000</v>
      </c>
      <c r="I618" s="350" t="s">
        <v>19</v>
      </c>
      <c r="J618" s="343"/>
      <c r="K618" s="343">
        <v>300000</v>
      </c>
      <c r="L618" s="351">
        <v>300000</v>
      </c>
      <c r="M618" s="351">
        <v>300000</v>
      </c>
    </row>
    <row r="619" spans="1:13" ht="12.75">
      <c r="A619" s="477" t="s">
        <v>666</v>
      </c>
      <c r="B619" s="478"/>
      <c r="C619" s="478"/>
      <c r="D619" s="463"/>
      <c r="E619" s="481"/>
      <c r="F619" s="482"/>
      <c r="G619" s="482"/>
      <c r="H619" s="483"/>
      <c r="I619" s="344" t="s">
        <v>20</v>
      </c>
      <c r="J619" s="345"/>
      <c r="K619" s="345">
        <f>K618*0.15</f>
        <v>45000</v>
      </c>
      <c r="L619" s="345">
        <f>L618*0.15</f>
        <v>45000</v>
      </c>
      <c r="M619" s="345">
        <f>M618*0.15</f>
        <v>45000</v>
      </c>
    </row>
    <row r="620" spans="1:13" ht="22.5" customHeight="1">
      <c r="A620" s="477" t="s">
        <v>667</v>
      </c>
      <c r="B620" s="478"/>
      <c r="C620" s="478"/>
      <c r="D620" s="463"/>
      <c r="E620" s="481"/>
      <c r="F620" s="482"/>
      <c r="G620" s="482"/>
      <c r="H620" s="483"/>
      <c r="I620" s="346" t="s">
        <v>21</v>
      </c>
      <c r="J620" s="345"/>
      <c r="K620" s="345">
        <v>0</v>
      </c>
      <c r="L620" s="345">
        <v>0</v>
      </c>
      <c r="M620" s="345">
        <v>0</v>
      </c>
    </row>
    <row r="621" spans="1:13" ht="12.75">
      <c r="A621" s="477" t="s">
        <v>668</v>
      </c>
      <c r="B621" s="478"/>
      <c r="C621" s="478"/>
      <c r="D621" s="463"/>
      <c r="E621" s="481"/>
      <c r="F621" s="482"/>
      <c r="G621" s="482"/>
      <c r="H621" s="483"/>
      <c r="I621" s="347" t="s">
        <v>22</v>
      </c>
      <c r="J621" s="348"/>
      <c r="K621" s="348">
        <f>K618*0.85</f>
        <v>255000</v>
      </c>
      <c r="L621" s="348">
        <f>L618*0.85</f>
        <v>255000</v>
      </c>
      <c r="M621" s="348">
        <f>M618*0.85</f>
        <v>255000</v>
      </c>
    </row>
    <row r="622" spans="1:17" ht="12.75">
      <c r="A622" s="479" t="s">
        <v>669</v>
      </c>
      <c r="B622" s="479"/>
      <c r="C622" s="479"/>
      <c r="D622" s="479"/>
      <c r="E622" s="479"/>
      <c r="F622" s="479"/>
      <c r="G622" s="479"/>
      <c r="H622" s="341">
        <f>SUM(H6:H618)</f>
        <v>120989577</v>
      </c>
      <c r="I622" s="433" t="s">
        <v>19</v>
      </c>
      <c r="J622" s="434">
        <f aca="true" t="shared" si="19" ref="J622:M625">N622</f>
        <v>13415000</v>
      </c>
      <c r="K622" s="434">
        <f t="shared" si="19"/>
        <v>24110450</v>
      </c>
      <c r="L622" s="434">
        <f t="shared" si="19"/>
        <v>20291000</v>
      </c>
      <c r="M622" s="434">
        <f t="shared" si="19"/>
        <v>54328000</v>
      </c>
      <c r="N622" s="331">
        <f aca="true" t="shared" si="20" ref="N622:Q625">N6+N18+N46+N82+N118+N154+N190+N222+N258+N290+N326+N366+N402+N438+N474+N506+N546+N578+N614</f>
        <v>13415000</v>
      </c>
      <c r="O622" s="331">
        <f t="shared" si="20"/>
        <v>24110450</v>
      </c>
      <c r="P622" s="331">
        <f t="shared" si="20"/>
        <v>20291000</v>
      </c>
      <c r="Q622" s="331">
        <f t="shared" si="20"/>
        <v>54328000</v>
      </c>
    </row>
    <row r="623" spans="9:17" ht="12.75">
      <c r="I623" s="344" t="s">
        <v>20</v>
      </c>
      <c r="J623" s="435">
        <f t="shared" si="19"/>
        <v>9487000</v>
      </c>
      <c r="K623" s="435">
        <f t="shared" si="19"/>
        <v>10156450</v>
      </c>
      <c r="L623" s="435">
        <f t="shared" si="19"/>
        <v>9432000</v>
      </c>
      <c r="M623" s="435">
        <f t="shared" si="19"/>
        <v>19739000</v>
      </c>
      <c r="N623" s="331">
        <f t="shared" si="20"/>
        <v>9487000</v>
      </c>
      <c r="O623" s="331">
        <f t="shared" si="20"/>
        <v>10156450</v>
      </c>
      <c r="P623" s="331">
        <f t="shared" si="20"/>
        <v>9432000</v>
      </c>
      <c r="Q623" s="331">
        <f t="shared" si="20"/>
        <v>19739000</v>
      </c>
    </row>
    <row r="624" spans="9:17" ht="22.5">
      <c r="I624" s="346" t="s">
        <v>21</v>
      </c>
      <c r="J624" s="435">
        <v>2538000</v>
      </c>
      <c r="K624" s="435">
        <f t="shared" si="19"/>
        <v>0</v>
      </c>
      <c r="L624" s="435">
        <f t="shared" si="19"/>
        <v>0</v>
      </c>
      <c r="M624" s="435">
        <f t="shared" si="19"/>
        <v>0</v>
      </c>
      <c r="N624" s="331" t="e">
        <f t="shared" si="20"/>
        <v>#VALUE!</v>
      </c>
      <c r="O624" s="331">
        <f t="shared" si="20"/>
        <v>0</v>
      </c>
      <c r="P624" s="331">
        <f t="shared" si="20"/>
        <v>0</v>
      </c>
      <c r="Q624" s="331">
        <f t="shared" si="20"/>
        <v>0</v>
      </c>
    </row>
    <row r="625" spans="9:17" ht="12.75">
      <c r="I625" s="436" t="s">
        <v>670</v>
      </c>
      <c r="J625" s="437">
        <f t="shared" si="19"/>
        <v>1390000</v>
      </c>
      <c r="K625" s="437">
        <f t="shared" si="19"/>
        <v>13954000</v>
      </c>
      <c r="L625" s="437">
        <f t="shared" si="19"/>
        <v>10859000</v>
      </c>
      <c r="M625" s="437">
        <f t="shared" si="19"/>
        <v>34589000</v>
      </c>
      <c r="N625" s="331">
        <f t="shared" si="20"/>
        <v>1390000</v>
      </c>
      <c r="O625" s="331">
        <f t="shared" si="20"/>
        <v>13954000</v>
      </c>
      <c r="P625" s="331">
        <f t="shared" si="20"/>
        <v>10859000</v>
      </c>
      <c r="Q625" s="331">
        <f t="shared" si="20"/>
        <v>34589000</v>
      </c>
    </row>
    <row r="626" spans="1:14" ht="28.5" customHeight="1">
      <c r="A626" s="480" t="s">
        <v>865</v>
      </c>
      <c r="B626" s="480"/>
      <c r="C626" s="480"/>
      <c r="D626" s="480"/>
      <c r="E626" s="480"/>
      <c r="F626" s="480"/>
      <c r="G626" s="480"/>
      <c r="H626" s="480"/>
      <c r="I626" s="480"/>
      <c r="J626" s="480"/>
      <c r="K626" s="480"/>
      <c r="L626" s="480"/>
      <c r="M626" s="480"/>
      <c r="N626" s="331"/>
    </row>
    <row r="627" ht="12.75">
      <c r="N627" s="331"/>
    </row>
    <row r="628" spans="10:13" ht="12.75">
      <c r="J628" s="331">
        <f>J623+J624+J625</f>
        <v>13415000</v>
      </c>
      <c r="K628" s="331">
        <f>K623+K624+K625</f>
        <v>24110450</v>
      </c>
      <c r="L628" s="331">
        <f>L623+L624+L625</f>
        <v>20291000</v>
      </c>
      <c r="M628" s="331">
        <f>M623+M624+M625</f>
        <v>54328000</v>
      </c>
    </row>
    <row r="631" ht="12.75">
      <c r="J631" s="331">
        <f>J624+J625</f>
        <v>3928000</v>
      </c>
    </row>
  </sheetData>
  <mergeCells count="1245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A6:A9"/>
    <mergeCell ref="B6:B9"/>
    <mergeCell ref="C6:C9"/>
    <mergeCell ref="D6:D9"/>
    <mergeCell ref="E6:E9"/>
    <mergeCell ref="F6:F9"/>
    <mergeCell ref="G6:G9"/>
    <mergeCell ref="H6:H9"/>
    <mergeCell ref="A10:A13"/>
    <mergeCell ref="B10:B13"/>
    <mergeCell ref="C10:C13"/>
    <mergeCell ref="D10:D13"/>
    <mergeCell ref="E10:E13"/>
    <mergeCell ref="F10:F13"/>
    <mergeCell ref="G10:G13"/>
    <mergeCell ref="H10:H13"/>
    <mergeCell ref="A14:A17"/>
    <mergeCell ref="B14:B17"/>
    <mergeCell ref="C14:C17"/>
    <mergeCell ref="D14:D17"/>
    <mergeCell ref="E14:E17"/>
    <mergeCell ref="F14:F17"/>
    <mergeCell ref="G14:G17"/>
    <mergeCell ref="H14:H17"/>
    <mergeCell ref="A18:A21"/>
    <mergeCell ref="B18:B21"/>
    <mergeCell ref="C18:C21"/>
    <mergeCell ref="D18:D21"/>
    <mergeCell ref="E18:E21"/>
    <mergeCell ref="F18:F21"/>
    <mergeCell ref="G18:G21"/>
    <mergeCell ref="H18:H21"/>
    <mergeCell ref="A22:A25"/>
    <mergeCell ref="B22:B25"/>
    <mergeCell ref="C22:C25"/>
    <mergeCell ref="D22:D25"/>
    <mergeCell ref="E22:E25"/>
    <mergeCell ref="F22:F25"/>
    <mergeCell ref="G22:G25"/>
    <mergeCell ref="H22:H25"/>
    <mergeCell ref="A26:A29"/>
    <mergeCell ref="B26:B29"/>
    <mergeCell ref="C26:C29"/>
    <mergeCell ref="D26:D29"/>
    <mergeCell ref="E26:E29"/>
    <mergeCell ref="F26:F29"/>
    <mergeCell ref="G26:G29"/>
    <mergeCell ref="H26:H29"/>
    <mergeCell ref="A30:A33"/>
    <mergeCell ref="B30:B33"/>
    <mergeCell ref="C30:C33"/>
    <mergeCell ref="D30:D33"/>
    <mergeCell ref="E30:E33"/>
    <mergeCell ref="F30:F33"/>
    <mergeCell ref="G30:G33"/>
    <mergeCell ref="H30:H33"/>
    <mergeCell ref="A34:A37"/>
    <mergeCell ref="B34:B37"/>
    <mergeCell ref="C34:C37"/>
    <mergeCell ref="D34:D37"/>
    <mergeCell ref="E34:E37"/>
    <mergeCell ref="F34:F37"/>
    <mergeCell ref="G34:G37"/>
    <mergeCell ref="H34:H37"/>
    <mergeCell ref="A38:A41"/>
    <mergeCell ref="B38:B41"/>
    <mergeCell ref="C38:C41"/>
    <mergeCell ref="D38:D41"/>
    <mergeCell ref="E38:E41"/>
    <mergeCell ref="F38:F41"/>
    <mergeCell ref="G38:G41"/>
    <mergeCell ref="H38:H41"/>
    <mergeCell ref="A42:A45"/>
    <mergeCell ref="B42:B45"/>
    <mergeCell ref="C42:C45"/>
    <mergeCell ref="D42:D45"/>
    <mergeCell ref="E42:E45"/>
    <mergeCell ref="F42:F45"/>
    <mergeCell ref="G42:G45"/>
    <mergeCell ref="H42:H45"/>
    <mergeCell ref="A46:A49"/>
    <mergeCell ref="B46:B49"/>
    <mergeCell ref="C46:C49"/>
    <mergeCell ref="D46:D49"/>
    <mergeCell ref="E46:E49"/>
    <mergeCell ref="F46:F49"/>
    <mergeCell ref="G46:G49"/>
    <mergeCell ref="H46:H49"/>
    <mergeCell ref="A50:A53"/>
    <mergeCell ref="B50:B53"/>
    <mergeCell ref="C50:C53"/>
    <mergeCell ref="D50:D53"/>
    <mergeCell ref="E50:E53"/>
    <mergeCell ref="F50:F53"/>
    <mergeCell ref="G50:G53"/>
    <mergeCell ref="H50:H53"/>
    <mergeCell ref="A54:A57"/>
    <mergeCell ref="B54:B57"/>
    <mergeCell ref="C54:C57"/>
    <mergeCell ref="D54:D57"/>
    <mergeCell ref="E54:E57"/>
    <mergeCell ref="F54:F57"/>
    <mergeCell ref="G54:G57"/>
    <mergeCell ref="H54:H57"/>
    <mergeCell ref="A58:A61"/>
    <mergeCell ref="B58:B61"/>
    <mergeCell ref="C58:C61"/>
    <mergeCell ref="D58:D61"/>
    <mergeCell ref="E58:E61"/>
    <mergeCell ref="F58:F61"/>
    <mergeCell ref="G58:G61"/>
    <mergeCell ref="H58:H61"/>
    <mergeCell ref="A62:A65"/>
    <mergeCell ref="B62:B65"/>
    <mergeCell ref="C62:C65"/>
    <mergeCell ref="D62:D65"/>
    <mergeCell ref="E62:E65"/>
    <mergeCell ref="F62:F65"/>
    <mergeCell ref="G62:G65"/>
    <mergeCell ref="H62:H65"/>
    <mergeCell ref="A66:A69"/>
    <mergeCell ref="B66:B69"/>
    <mergeCell ref="C66:C69"/>
    <mergeCell ref="D66:D69"/>
    <mergeCell ref="E66:E69"/>
    <mergeCell ref="F66:F69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A74:A77"/>
    <mergeCell ref="B74:B77"/>
    <mergeCell ref="C74:C77"/>
    <mergeCell ref="D74:D77"/>
    <mergeCell ref="E74:E77"/>
    <mergeCell ref="F74:F77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A86:A89"/>
    <mergeCell ref="B86:B89"/>
    <mergeCell ref="C86:C89"/>
    <mergeCell ref="D86:D89"/>
    <mergeCell ref="E86:E89"/>
    <mergeCell ref="F86:F89"/>
    <mergeCell ref="G86:G89"/>
    <mergeCell ref="H86:H89"/>
    <mergeCell ref="A90:A93"/>
    <mergeCell ref="B90:B93"/>
    <mergeCell ref="C90:C93"/>
    <mergeCell ref="D90:D93"/>
    <mergeCell ref="E90:E93"/>
    <mergeCell ref="F90:F93"/>
    <mergeCell ref="G90:G93"/>
    <mergeCell ref="H90:H93"/>
    <mergeCell ref="A94:A97"/>
    <mergeCell ref="B94:B97"/>
    <mergeCell ref="C94:C97"/>
    <mergeCell ref="D94:D97"/>
    <mergeCell ref="E94:E97"/>
    <mergeCell ref="F94:F97"/>
    <mergeCell ref="G94:G97"/>
    <mergeCell ref="H94:H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A114:A117"/>
    <mergeCell ref="B114:B117"/>
    <mergeCell ref="C114:C117"/>
    <mergeCell ref="D114:D117"/>
    <mergeCell ref="E114:E117"/>
    <mergeCell ref="F114:F117"/>
    <mergeCell ref="G114:G117"/>
    <mergeCell ref="H114:H117"/>
    <mergeCell ref="A118:A121"/>
    <mergeCell ref="B118:B121"/>
    <mergeCell ref="C118:C121"/>
    <mergeCell ref="D118:D121"/>
    <mergeCell ref="E118:E121"/>
    <mergeCell ref="F118:F121"/>
    <mergeCell ref="G118:G121"/>
    <mergeCell ref="H118:H121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126:A129"/>
    <mergeCell ref="B126:B129"/>
    <mergeCell ref="C126:C129"/>
    <mergeCell ref="D126:D129"/>
    <mergeCell ref="E126:E129"/>
    <mergeCell ref="F126:F129"/>
    <mergeCell ref="G126:G129"/>
    <mergeCell ref="H126:H129"/>
    <mergeCell ref="A130:A133"/>
    <mergeCell ref="B130:B133"/>
    <mergeCell ref="C130:C133"/>
    <mergeCell ref="D130:D133"/>
    <mergeCell ref="E130:E133"/>
    <mergeCell ref="F130:F133"/>
    <mergeCell ref="G130:G133"/>
    <mergeCell ref="H130:H133"/>
    <mergeCell ref="A134:A137"/>
    <mergeCell ref="B134:B137"/>
    <mergeCell ref="C134:C137"/>
    <mergeCell ref="D134:D137"/>
    <mergeCell ref="E134:E137"/>
    <mergeCell ref="F134:F137"/>
    <mergeCell ref="G134:G137"/>
    <mergeCell ref="H134:H137"/>
    <mergeCell ref="A138:A141"/>
    <mergeCell ref="B138:B141"/>
    <mergeCell ref="C138:C141"/>
    <mergeCell ref="D138:D141"/>
    <mergeCell ref="E138:E141"/>
    <mergeCell ref="F138:F141"/>
    <mergeCell ref="G138:G141"/>
    <mergeCell ref="H138:H141"/>
    <mergeCell ref="A142:A145"/>
    <mergeCell ref="B142:B145"/>
    <mergeCell ref="C142:C145"/>
    <mergeCell ref="D142:D145"/>
    <mergeCell ref="E142:E145"/>
    <mergeCell ref="F142:F145"/>
    <mergeCell ref="G142:G145"/>
    <mergeCell ref="H142:H145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50:A153"/>
    <mergeCell ref="B150:B153"/>
    <mergeCell ref="C150:C153"/>
    <mergeCell ref="D150:D153"/>
    <mergeCell ref="E150:E153"/>
    <mergeCell ref="F150:F153"/>
    <mergeCell ref="G150:G153"/>
    <mergeCell ref="H150:H153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A158:A161"/>
    <mergeCell ref="B158:B161"/>
    <mergeCell ref="C158:C161"/>
    <mergeCell ref="D158:D161"/>
    <mergeCell ref="E158:E161"/>
    <mergeCell ref="F158:F161"/>
    <mergeCell ref="G158:G161"/>
    <mergeCell ref="H158:H161"/>
    <mergeCell ref="A162:A165"/>
    <mergeCell ref="B162:B165"/>
    <mergeCell ref="C162:C165"/>
    <mergeCell ref="D162:D165"/>
    <mergeCell ref="E162:E165"/>
    <mergeCell ref="F162:F165"/>
    <mergeCell ref="G162:G165"/>
    <mergeCell ref="H162:H165"/>
    <mergeCell ref="A166:A169"/>
    <mergeCell ref="B166:B169"/>
    <mergeCell ref="C166:C169"/>
    <mergeCell ref="D166:D169"/>
    <mergeCell ref="E166:E169"/>
    <mergeCell ref="F166:F169"/>
    <mergeCell ref="G166:G169"/>
    <mergeCell ref="H166:H169"/>
    <mergeCell ref="A170:A173"/>
    <mergeCell ref="B170:B173"/>
    <mergeCell ref="C170:C173"/>
    <mergeCell ref="D170:D173"/>
    <mergeCell ref="E170:E173"/>
    <mergeCell ref="F170:F173"/>
    <mergeCell ref="G170:G173"/>
    <mergeCell ref="H170:H173"/>
    <mergeCell ref="A174:A177"/>
    <mergeCell ref="B174:B177"/>
    <mergeCell ref="C174:C177"/>
    <mergeCell ref="D174:D177"/>
    <mergeCell ref="E174:E177"/>
    <mergeCell ref="F174:F177"/>
    <mergeCell ref="G174:G177"/>
    <mergeCell ref="H174:H177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A182:A185"/>
    <mergeCell ref="B182:B185"/>
    <mergeCell ref="C182:C185"/>
    <mergeCell ref="D182:D185"/>
    <mergeCell ref="E182:E185"/>
    <mergeCell ref="F182:F185"/>
    <mergeCell ref="G182:G185"/>
    <mergeCell ref="H182:H185"/>
    <mergeCell ref="A186:A189"/>
    <mergeCell ref="B186:B189"/>
    <mergeCell ref="C186:C189"/>
    <mergeCell ref="D186:D189"/>
    <mergeCell ref="E186:E189"/>
    <mergeCell ref="F186:F189"/>
    <mergeCell ref="G186:G189"/>
    <mergeCell ref="H186:H189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A206:A209"/>
    <mergeCell ref="B206:B209"/>
    <mergeCell ref="C206:C209"/>
    <mergeCell ref="D206:D209"/>
    <mergeCell ref="E206:E209"/>
    <mergeCell ref="F206:F209"/>
    <mergeCell ref="G206:G209"/>
    <mergeCell ref="H206:H209"/>
    <mergeCell ref="A210:A213"/>
    <mergeCell ref="B210:B213"/>
    <mergeCell ref="C210:C213"/>
    <mergeCell ref="D210:D213"/>
    <mergeCell ref="E210:E213"/>
    <mergeCell ref="F210:F213"/>
    <mergeCell ref="G210:G213"/>
    <mergeCell ref="H210:H213"/>
    <mergeCell ref="A214:A217"/>
    <mergeCell ref="B214:B217"/>
    <mergeCell ref="C214:C217"/>
    <mergeCell ref="D214:D217"/>
    <mergeCell ref="E214:E217"/>
    <mergeCell ref="F214:F217"/>
    <mergeCell ref="G214:G217"/>
    <mergeCell ref="H214:H217"/>
    <mergeCell ref="A218:A221"/>
    <mergeCell ref="B218:B221"/>
    <mergeCell ref="C218:C221"/>
    <mergeCell ref="D218:D221"/>
    <mergeCell ref="E218:E221"/>
    <mergeCell ref="F218:F221"/>
    <mergeCell ref="G218:G221"/>
    <mergeCell ref="H218:H221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A242:A245"/>
    <mergeCell ref="B242:B245"/>
    <mergeCell ref="C242:C245"/>
    <mergeCell ref="D242:D245"/>
    <mergeCell ref="E242:E245"/>
    <mergeCell ref="F242:F245"/>
    <mergeCell ref="G242:G245"/>
    <mergeCell ref="H242:H245"/>
    <mergeCell ref="A246:A249"/>
    <mergeCell ref="B246:B249"/>
    <mergeCell ref="C246:C249"/>
    <mergeCell ref="D246:D249"/>
    <mergeCell ref="E246:E249"/>
    <mergeCell ref="F246:F249"/>
    <mergeCell ref="G246:G249"/>
    <mergeCell ref="H246:H249"/>
    <mergeCell ref="A250:A253"/>
    <mergeCell ref="B250:B253"/>
    <mergeCell ref="C250:C253"/>
    <mergeCell ref="D250:D253"/>
    <mergeCell ref="E250:E253"/>
    <mergeCell ref="F250:F253"/>
    <mergeCell ref="G250:G253"/>
    <mergeCell ref="H250:H253"/>
    <mergeCell ref="A254:A257"/>
    <mergeCell ref="B254:B257"/>
    <mergeCell ref="C254:C257"/>
    <mergeCell ref="D254:D257"/>
    <mergeCell ref="E254:E257"/>
    <mergeCell ref="F254:F257"/>
    <mergeCell ref="G254:G257"/>
    <mergeCell ref="H254:H257"/>
    <mergeCell ref="A258:A261"/>
    <mergeCell ref="B258:B261"/>
    <mergeCell ref="C258:C261"/>
    <mergeCell ref="D258:D261"/>
    <mergeCell ref="E258:E261"/>
    <mergeCell ref="F258:F261"/>
    <mergeCell ref="G258:G261"/>
    <mergeCell ref="H258:H261"/>
    <mergeCell ref="A262:A265"/>
    <mergeCell ref="B262:B265"/>
    <mergeCell ref="C262:C265"/>
    <mergeCell ref="D262:D265"/>
    <mergeCell ref="E262:E265"/>
    <mergeCell ref="F262:F265"/>
    <mergeCell ref="G262:G265"/>
    <mergeCell ref="H262:H265"/>
    <mergeCell ref="A266:A269"/>
    <mergeCell ref="B266:B269"/>
    <mergeCell ref="C266:C269"/>
    <mergeCell ref="D266:D269"/>
    <mergeCell ref="E266:E269"/>
    <mergeCell ref="F266:F269"/>
    <mergeCell ref="G266:G269"/>
    <mergeCell ref="H266:H269"/>
    <mergeCell ref="A270:A273"/>
    <mergeCell ref="B270:B273"/>
    <mergeCell ref="C270:C273"/>
    <mergeCell ref="D270:D273"/>
    <mergeCell ref="E270:E273"/>
    <mergeCell ref="F270:F273"/>
    <mergeCell ref="G270:G273"/>
    <mergeCell ref="H270:H273"/>
    <mergeCell ref="A274:A277"/>
    <mergeCell ref="B274:B277"/>
    <mergeCell ref="C274:C277"/>
    <mergeCell ref="D274:D277"/>
    <mergeCell ref="E274:E277"/>
    <mergeCell ref="F274:F277"/>
    <mergeCell ref="G274:G277"/>
    <mergeCell ref="H274:H277"/>
    <mergeCell ref="A278:A281"/>
    <mergeCell ref="B278:B281"/>
    <mergeCell ref="C278:C281"/>
    <mergeCell ref="D278:D281"/>
    <mergeCell ref="E278:E281"/>
    <mergeCell ref="F278:F281"/>
    <mergeCell ref="G278:G281"/>
    <mergeCell ref="H278:H281"/>
    <mergeCell ref="A282:A285"/>
    <mergeCell ref="B282:B285"/>
    <mergeCell ref="C282:C285"/>
    <mergeCell ref="D282:D285"/>
    <mergeCell ref="E282:E285"/>
    <mergeCell ref="F282:F285"/>
    <mergeCell ref="G282:G285"/>
    <mergeCell ref="H282:H285"/>
    <mergeCell ref="A286:A289"/>
    <mergeCell ref="B286:B289"/>
    <mergeCell ref="C286:C289"/>
    <mergeCell ref="D286:D289"/>
    <mergeCell ref="E286:E289"/>
    <mergeCell ref="F286:F289"/>
    <mergeCell ref="G286:G289"/>
    <mergeCell ref="H286:H289"/>
    <mergeCell ref="A290:A293"/>
    <mergeCell ref="B290:B293"/>
    <mergeCell ref="C290:C293"/>
    <mergeCell ref="D290:D293"/>
    <mergeCell ref="E290:E293"/>
    <mergeCell ref="F290:F293"/>
    <mergeCell ref="G290:G293"/>
    <mergeCell ref="H290:H293"/>
    <mergeCell ref="A294:A297"/>
    <mergeCell ref="B294:B297"/>
    <mergeCell ref="C294:C297"/>
    <mergeCell ref="D294:D297"/>
    <mergeCell ref="E294:E297"/>
    <mergeCell ref="F294:F297"/>
    <mergeCell ref="G294:G297"/>
    <mergeCell ref="H294:H297"/>
    <mergeCell ref="A298:A301"/>
    <mergeCell ref="B298:B301"/>
    <mergeCell ref="C298:C301"/>
    <mergeCell ref="D298:D301"/>
    <mergeCell ref="E298:E301"/>
    <mergeCell ref="F298:F301"/>
    <mergeCell ref="G298:G301"/>
    <mergeCell ref="H298:H301"/>
    <mergeCell ref="A302:A305"/>
    <mergeCell ref="B302:B305"/>
    <mergeCell ref="C302:C305"/>
    <mergeCell ref="D302:D305"/>
    <mergeCell ref="E302:E305"/>
    <mergeCell ref="F302:F305"/>
    <mergeCell ref="G302:G305"/>
    <mergeCell ref="H302:H305"/>
    <mergeCell ref="A306:A309"/>
    <mergeCell ref="B306:B309"/>
    <mergeCell ref="C306:C309"/>
    <mergeCell ref="D306:D309"/>
    <mergeCell ref="E306:E309"/>
    <mergeCell ref="F306:F309"/>
    <mergeCell ref="G306:G309"/>
    <mergeCell ref="H306:H309"/>
    <mergeCell ref="A310:A313"/>
    <mergeCell ref="B310:B313"/>
    <mergeCell ref="C310:C313"/>
    <mergeCell ref="D310:D313"/>
    <mergeCell ref="E310:E313"/>
    <mergeCell ref="F310:F313"/>
    <mergeCell ref="G310:G313"/>
    <mergeCell ref="H310:H313"/>
    <mergeCell ref="A314:A317"/>
    <mergeCell ref="B314:B317"/>
    <mergeCell ref="C314:C317"/>
    <mergeCell ref="D314:D317"/>
    <mergeCell ref="E314:E317"/>
    <mergeCell ref="F314:F317"/>
    <mergeCell ref="G314:G317"/>
    <mergeCell ref="H314:H317"/>
    <mergeCell ref="A318:A321"/>
    <mergeCell ref="B318:B321"/>
    <mergeCell ref="C318:C321"/>
    <mergeCell ref="D318:D321"/>
    <mergeCell ref="E318:E321"/>
    <mergeCell ref="F318:F321"/>
    <mergeCell ref="G318:G321"/>
    <mergeCell ref="H318:H321"/>
    <mergeCell ref="A322:A325"/>
    <mergeCell ref="B322:B325"/>
    <mergeCell ref="C322:C325"/>
    <mergeCell ref="D322:D325"/>
    <mergeCell ref="E322:E325"/>
    <mergeCell ref="F322:F325"/>
    <mergeCell ref="G322:G325"/>
    <mergeCell ref="H322:H325"/>
    <mergeCell ref="A326:A329"/>
    <mergeCell ref="B326:B329"/>
    <mergeCell ref="C326:C329"/>
    <mergeCell ref="D326:D329"/>
    <mergeCell ref="E326:E329"/>
    <mergeCell ref="F326:F329"/>
    <mergeCell ref="G326:G329"/>
    <mergeCell ref="H326:H329"/>
    <mergeCell ref="A330:A333"/>
    <mergeCell ref="B330:B333"/>
    <mergeCell ref="C330:C333"/>
    <mergeCell ref="D330:D333"/>
    <mergeCell ref="E330:E333"/>
    <mergeCell ref="F330:F333"/>
    <mergeCell ref="G330:G333"/>
    <mergeCell ref="H330:H333"/>
    <mergeCell ref="A334:A337"/>
    <mergeCell ref="B334:B337"/>
    <mergeCell ref="C334:C337"/>
    <mergeCell ref="D334:D337"/>
    <mergeCell ref="E334:E337"/>
    <mergeCell ref="F334:F337"/>
    <mergeCell ref="G334:G337"/>
    <mergeCell ref="H334:H337"/>
    <mergeCell ref="A338:A341"/>
    <mergeCell ref="B338:B341"/>
    <mergeCell ref="C338:C341"/>
    <mergeCell ref="D338:D341"/>
    <mergeCell ref="E338:E341"/>
    <mergeCell ref="F338:F341"/>
    <mergeCell ref="G338:G341"/>
    <mergeCell ref="H338:H341"/>
    <mergeCell ref="A342:A345"/>
    <mergeCell ref="B342:B345"/>
    <mergeCell ref="C342:C345"/>
    <mergeCell ref="D342:D345"/>
    <mergeCell ref="E342:E345"/>
    <mergeCell ref="F342:F345"/>
    <mergeCell ref="G342:G345"/>
    <mergeCell ref="H342:H345"/>
    <mergeCell ref="A346:A349"/>
    <mergeCell ref="B346:B349"/>
    <mergeCell ref="C346:C349"/>
    <mergeCell ref="D346:D349"/>
    <mergeCell ref="E346:E349"/>
    <mergeCell ref="F346:F349"/>
    <mergeCell ref="G346:G349"/>
    <mergeCell ref="H346:H349"/>
    <mergeCell ref="A350:A353"/>
    <mergeCell ref="B350:B353"/>
    <mergeCell ref="C350:C353"/>
    <mergeCell ref="D350:D353"/>
    <mergeCell ref="E350:E353"/>
    <mergeCell ref="F350:F353"/>
    <mergeCell ref="G350:G353"/>
    <mergeCell ref="H350:H353"/>
    <mergeCell ref="A354:A357"/>
    <mergeCell ref="B354:B357"/>
    <mergeCell ref="C354:C357"/>
    <mergeCell ref="D354:D357"/>
    <mergeCell ref="E354:E357"/>
    <mergeCell ref="F354:F357"/>
    <mergeCell ref="G354:G357"/>
    <mergeCell ref="H354:H357"/>
    <mergeCell ref="A358:A361"/>
    <mergeCell ref="B358:B361"/>
    <mergeCell ref="C358:C361"/>
    <mergeCell ref="D358:D361"/>
    <mergeCell ref="E358:E361"/>
    <mergeCell ref="F358:F361"/>
    <mergeCell ref="G358:G361"/>
    <mergeCell ref="H358:H361"/>
    <mergeCell ref="A362:A365"/>
    <mergeCell ref="B362:B365"/>
    <mergeCell ref="C362:C365"/>
    <mergeCell ref="D362:D365"/>
    <mergeCell ref="E362:E365"/>
    <mergeCell ref="F362:F365"/>
    <mergeCell ref="G362:G365"/>
    <mergeCell ref="H362:H365"/>
    <mergeCell ref="A366:A369"/>
    <mergeCell ref="B366:B369"/>
    <mergeCell ref="C366:C369"/>
    <mergeCell ref="D366:D369"/>
    <mergeCell ref="E366:E369"/>
    <mergeCell ref="F366:F369"/>
    <mergeCell ref="G366:G369"/>
    <mergeCell ref="H366:H369"/>
    <mergeCell ref="A370:A373"/>
    <mergeCell ref="B370:B373"/>
    <mergeCell ref="C370:C373"/>
    <mergeCell ref="D370:D373"/>
    <mergeCell ref="E370:E373"/>
    <mergeCell ref="F370:F373"/>
    <mergeCell ref="G370:G373"/>
    <mergeCell ref="H370:H373"/>
    <mergeCell ref="A374:A377"/>
    <mergeCell ref="B374:B377"/>
    <mergeCell ref="C374:C377"/>
    <mergeCell ref="D374:D377"/>
    <mergeCell ref="E374:E377"/>
    <mergeCell ref="F374:F377"/>
    <mergeCell ref="G374:G377"/>
    <mergeCell ref="H374:H377"/>
    <mergeCell ref="A378:A381"/>
    <mergeCell ref="B378:B381"/>
    <mergeCell ref="C378:C381"/>
    <mergeCell ref="D378:D381"/>
    <mergeCell ref="E378:E381"/>
    <mergeCell ref="F378:F381"/>
    <mergeCell ref="G378:G381"/>
    <mergeCell ref="H378:H381"/>
    <mergeCell ref="A382:A385"/>
    <mergeCell ref="B382:B385"/>
    <mergeCell ref="C382:C385"/>
    <mergeCell ref="D382:D385"/>
    <mergeCell ref="E382:E385"/>
    <mergeCell ref="F382:F385"/>
    <mergeCell ref="G382:G385"/>
    <mergeCell ref="H382:H385"/>
    <mergeCell ref="A386:A389"/>
    <mergeCell ref="B386:B389"/>
    <mergeCell ref="C386:C389"/>
    <mergeCell ref="D386:D389"/>
    <mergeCell ref="E386:E389"/>
    <mergeCell ref="F386:F389"/>
    <mergeCell ref="G386:G389"/>
    <mergeCell ref="H386:H389"/>
    <mergeCell ref="A390:A393"/>
    <mergeCell ref="B390:B393"/>
    <mergeCell ref="C390:C393"/>
    <mergeCell ref="D390:D393"/>
    <mergeCell ref="E390:E393"/>
    <mergeCell ref="F390:F393"/>
    <mergeCell ref="G390:G393"/>
    <mergeCell ref="H390:H393"/>
    <mergeCell ref="A394:A397"/>
    <mergeCell ref="B394:B397"/>
    <mergeCell ref="C394:C397"/>
    <mergeCell ref="D394:D397"/>
    <mergeCell ref="E394:E397"/>
    <mergeCell ref="F394:F397"/>
    <mergeCell ref="G394:G397"/>
    <mergeCell ref="H394:H397"/>
    <mergeCell ref="A398:A401"/>
    <mergeCell ref="B398:B401"/>
    <mergeCell ref="C398:C401"/>
    <mergeCell ref="D398:D401"/>
    <mergeCell ref="E398:E401"/>
    <mergeCell ref="F398:F401"/>
    <mergeCell ref="G398:G401"/>
    <mergeCell ref="H398:H401"/>
    <mergeCell ref="A402:A405"/>
    <mergeCell ref="B402:B405"/>
    <mergeCell ref="C402:C405"/>
    <mergeCell ref="D402:D405"/>
    <mergeCell ref="E402:E405"/>
    <mergeCell ref="F402:F405"/>
    <mergeCell ref="G402:G405"/>
    <mergeCell ref="H402:H405"/>
    <mergeCell ref="A406:A409"/>
    <mergeCell ref="B406:B409"/>
    <mergeCell ref="C406:C409"/>
    <mergeCell ref="D406:D409"/>
    <mergeCell ref="E406:E409"/>
    <mergeCell ref="F406:F409"/>
    <mergeCell ref="G406:G409"/>
    <mergeCell ref="H406:H409"/>
    <mergeCell ref="A410:A413"/>
    <mergeCell ref="B410:B413"/>
    <mergeCell ref="C410:C413"/>
    <mergeCell ref="D410:D413"/>
    <mergeCell ref="E410:E413"/>
    <mergeCell ref="F410:F413"/>
    <mergeCell ref="G410:G413"/>
    <mergeCell ref="H410:H413"/>
    <mergeCell ref="A414:A417"/>
    <mergeCell ref="B414:B417"/>
    <mergeCell ref="C414:C417"/>
    <mergeCell ref="D414:D417"/>
    <mergeCell ref="E414:E417"/>
    <mergeCell ref="F414:F417"/>
    <mergeCell ref="G414:G417"/>
    <mergeCell ref="H414:H417"/>
    <mergeCell ref="A418:A421"/>
    <mergeCell ref="B418:B421"/>
    <mergeCell ref="C418:C421"/>
    <mergeCell ref="D418:D421"/>
    <mergeCell ref="E418:E421"/>
    <mergeCell ref="F418:F421"/>
    <mergeCell ref="G418:G421"/>
    <mergeCell ref="H418:H421"/>
    <mergeCell ref="A422:A425"/>
    <mergeCell ref="B422:B425"/>
    <mergeCell ref="C422:C425"/>
    <mergeCell ref="D422:D425"/>
    <mergeCell ref="E422:E425"/>
    <mergeCell ref="F422:F425"/>
    <mergeCell ref="G422:G425"/>
    <mergeCell ref="H422:H425"/>
    <mergeCell ref="A426:A429"/>
    <mergeCell ref="B426:B429"/>
    <mergeCell ref="C426:C429"/>
    <mergeCell ref="D426:D429"/>
    <mergeCell ref="E426:E429"/>
    <mergeCell ref="F426:F429"/>
    <mergeCell ref="G426:G429"/>
    <mergeCell ref="H426:H429"/>
    <mergeCell ref="A430:A433"/>
    <mergeCell ref="B430:B433"/>
    <mergeCell ref="C430:C433"/>
    <mergeCell ref="D430:D433"/>
    <mergeCell ref="E430:E433"/>
    <mergeCell ref="F430:F433"/>
    <mergeCell ref="G430:G433"/>
    <mergeCell ref="H430:H433"/>
    <mergeCell ref="A434:A437"/>
    <mergeCell ref="B434:B437"/>
    <mergeCell ref="C434:C437"/>
    <mergeCell ref="D434:D437"/>
    <mergeCell ref="E434:E437"/>
    <mergeCell ref="F434:F437"/>
    <mergeCell ref="G434:G437"/>
    <mergeCell ref="H434:H437"/>
    <mergeCell ref="A438:A441"/>
    <mergeCell ref="B438:B441"/>
    <mergeCell ref="C438:C441"/>
    <mergeCell ref="D438:D441"/>
    <mergeCell ref="E438:E441"/>
    <mergeCell ref="F438:F441"/>
    <mergeCell ref="G438:G441"/>
    <mergeCell ref="H438:H441"/>
    <mergeCell ref="A442:A445"/>
    <mergeCell ref="B442:B445"/>
    <mergeCell ref="C442:C445"/>
    <mergeCell ref="D442:D445"/>
    <mergeCell ref="E442:E445"/>
    <mergeCell ref="F442:F445"/>
    <mergeCell ref="G442:G445"/>
    <mergeCell ref="H442:H445"/>
    <mergeCell ref="A446:A449"/>
    <mergeCell ref="B446:B449"/>
    <mergeCell ref="C446:C449"/>
    <mergeCell ref="D446:D449"/>
    <mergeCell ref="E446:E449"/>
    <mergeCell ref="F446:F449"/>
    <mergeCell ref="G446:G449"/>
    <mergeCell ref="H446:H449"/>
    <mergeCell ref="A450:A453"/>
    <mergeCell ref="B450:B453"/>
    <mergeCell ref="C450:C453"/>
    <mergeCell ref="D450:D453"/>
    <mergeCell ref="E450:E453"/>
    <mergeCell ref="F450:F453"/>
    <mergeCell ref="G450:G453"/>
    <mergeCell ref="H450:H453"/>
    <mergeCell ref="A454:A457"/>
    <mergeCell ref="B454:B457"/>
    <mergeCell ref="C454:C457"/>
    <mergeCell ref="D454:D457"/>
    <mergeCell ref="E454:E457"/>
    <mergeCell ref="F454:F457"/>
    <mergeCell ref="G454:G457"/>
    <mergeCell ref="H454:H457"/>
    <mergeCell ref="A458:A461"/>
    <mergeCell ref="B458:B461"/>
    <mergeCell ref="C458:C461"/>
    <mergeCell ref="D458:D461"/>
    <mergeCell ref="E458:E461"/>
    <mergeCell ref="F458:F461"/>
    <mergeCell ref="G458:G461"/>
    <mergeCell ref="H458:H461"/>
    <mergeCell ref="A462:A465"/>
    <mergeCell ref="B462:B465"/>
    <mergeCell ref="C462:C465"/>
    <mergeCell ref="D462:D465"/>
    <mergeCell ref="E462:E465"/>
    <mergeCell ref="F462:F465"/>
    <mergeCell ref="G462:G465"/>
    <mergeCell ref="H462:H465"/>
    <mergeCell ref="A466:A469"/>
    <mergeCell ref="B466:B469"/>
    <mergeCell ref="C466:C469"/>
    <mergeCell ref="D466:D469"/>
    <mergeCell ref="E466:E469"/>
    <mergeCell ref="F466:F469"/>
    <mergeCell ref="G466:G469"/>
    <mergeCell ref="H466:H469"/>
    <mergeCell ref="A470:A473"/>
    <mergeCell ref="B470:B473"/>
    <mergeCell ref="C470:C473"/>
    <mergeCell ref="D470:D473"/>
    <mergeCell ref="E470:E473"/>
    <mergeCell ref="F470:F473"/>
    <mergeCell ref="G470:G473"/>
    <mergeCell ref="H470:H473"/>
    <mergeCell ref="A474:A477"/>
    <mergeCell ref="B474:B477"/>
    <mergeCell ref="C474:C477"/>
    <mergeCell ref="D474:D477"/>
    <mergeCell ref="E474:E477"/>
    <mergeCell ref="F474:F477"/>
    <mergeCell ref="G474:G477"/>
    <mergeCell ref="H474:H477"/>
    <mergeCell ref="A478:A481"/>
    <mergeCell ref="B478:B481"/>
    <mergeCell ref="C478:C481"/>
    <mergeCell ref="D478:D481"/>
    <mergeCell ref="E478:E481"/>
    <mergeCell ref="F478:F481"/>
    <mergeCell ref="G478:G481"/>
    <mergeCell ref="H478:H481"/>
    <mergeCell ref="A482:A485"/>
    <mergeCell ref="B482:B485"/>
    <mergeCell ref="C482:C485"/>
    <mergeCell ref="D482:D485"/>
    <mergeCell ref="E482:E485"/>
    <mergeCell ref="F482:F485"/>
    <mergeCell ref="G482:G485"/>
    <mergeCell ref="H482:H485"/>
    <mergeCell ref="A486:A489"/>
    <mergeCell ref="B486:B489"/>
    <mergeCell ref="C486:C489"/>
    <mergeCell ref="D486:D489"/>
    <mergeCell ref="E486:E489"/>
    <mergeCell ref="F486:F489"/>
    <mergeCell ref="G486:G489"/>
    <mergeCell ref="H486:H489"/>
    <mergeCell ref="A490:A493"/>
    <mergeCell ref="B490:B493"/>
    <mergeCell ref="C490:C493"/>
    <mergeCell ref="D490:D493"/>
    <mergeCell ref="E490:E493"/>
    <mergeCell ref="F490:F493"/>
    <mergeCell ref="G490:G493"/>
    <mergeCell ref="H490:H493"/>
    <mergeCell ref="A494:A497"/>
    <mergeCell ref="B494:B497"/>
    <mergeCell ref="C494:C497"/>
    <mergeCell ref="D494:D497"/>
    <mergeCell ref="E494:E497"/>
    <mergeCell ref="F494:F497"/>
    <mergeCell ref="G494:G497"/>
    <mergeCell ref="H494:H497"/>
    <mergeCell ref="A498:A501"/>
    <mergeCell ref="B498:B501"/>
    <mergeCell ref="C498:C501"/>
    <mergeCell ref="D498:D501"/>
    <mergeCell ref="E498:E501"/>
    <mergeCell ref="F498:F501"/>
    <mergeCell ref="G498:G501"/>
    <mergeCell ref="H498:H501"/>
    <mergeCell ref="A502:A505"/>
    <mergeCell ref="B502:B505"/>
    <mergeCell ref="C502:C505"/>
    <mergeCell ref="D502:D505"/>
    <mergeCell ref="E502:E505"/>
    <mergeCell ref="F502:F505"/>
    <mergeCell ref="G502:G505"/>
    <mergeCell ref="H502:H505"/>
    <mergeCell ref="A506:A509"/>
    <mergeCell ref="B506:B509"/>
    <mergeCell ref="C506:C509"/>
    <mergeCell ref="D506:D509"/>
    <mergeCell ref="E506:E509"/>
    <mergeCell ref="F506:F509"/>
    <mergeCell ref="G506:G509"/>
    <mergeCell ref="H506:H509"/>
    <mergeCell ref="A510:A513"/>
    <mergeCell ref="B510:B513"/>
    <mergeCell ref="C510:C513"/>
    <mergeCell ref="D510:D513"/>
    <mergeCell ref="E510:E513"/>
    <mergeCell ref="F510:F513"/>
    <mergeCell ref="G510:G513"/>
    <mergeCell ref="H510:H513"/>
    <mergeCell ref="A514:A517"/>
    <mergeCell ref="B514:B517"/>
    <mergeCell ref="C514:C517"/>
    <mergeCell ref="D514:D517"/>
    <mergeCell ref="E514:E517"/>
    <mergeCell ref="F514:F517"/>
    <mergeCell ref="G514:G517"/>
    <mergeCell ref="H514:H517"/>
    <mergeCell ref="A518:A521"/>
    <mergeCell ref="B518:B521"/>
    <mergeCell ref="C518:C521"/>
    <mergeCell ref="D518:D521"/>
    <mergeCell ref="E518:E521"/>
    <mergeCell ref="F518:F521"/>
    <mergeCell ref="G518:G521"/>
    <mergeCell ref="H518:H521"/>
    <mergeCell ref="A522:A525"/>
    <mergeCell ref="B522:B525"/>
    <mergeCell ref="C522:C525"/>
    <mergeCell ref="D522:D525"/>
    <mergeCell ref="E522:E525"/>
    <mergeCell ref="F522:F525"/>
    <mergeCell ref="G522:G525"/>
    <mergeCell ref="H522:H525"/>
    <mergeCell ref="A526:A529"/>
    <mergeCell ref="B526:B529"/>
    <mergeCell ref="C526:C529"/>
    <mergeCell ref="D526:D529"/>
    <mergeCell ref="E526:E529"/>
    <mergeCell ref="F526:F529"/>
    <mergeCell ref="G526:G529"/>
    <mergeCell ref="H526:H529"/>
    <mergeCell ref="A530:A533"/>
    <mergeCell ref="B530:B533"/>
    <mergeCell ref="C530:C533"/>
    <mergeCell ref="D530:D533"/>
    <mergeCell ref="E530:E533"/>
    <mergeCell ref="F530:F533"/>
    <mergeCell ref="G530:G533"/>
    <mergeCell ref="H530:H533"/>
    <mergeCell ref="A534:A537"/>
    <mergeCell ref="B534:B537"/>
    <mergeCell ref="C534:C537"/>
    <mergeCell ref="D534:D537"/>
    <mergeCell ref="E534:E537"/>
    <mergeCell ref="F534:F537"/>
    <mergeCell ref="G534:G537"/>
    <mergeCell ref="H534:H537"/>
    <mergeCell ref="A538:A541"/>
    <mergeCell ref="B538:B541"/>
    <mergeCell ref="C538:C541"/>
    <mergeCell ref="D538:D541"/>
    <mergeCell ref="E538:E541"/>
    <mergeCell ref="F538:F541"/>
    <mergeCell ref="G538:G541"/>
    <mergeCell ref="H538:H541"/>
    <mergeCell ref="A542:A545"/>
    <mergeCell ref="B542:B545"/>
    <mergeCell ref="C542:C545"/>
    <mergeCell ref="D542:D545"/>
    <mergeCell ref="E542:E545"/>
    <mergeCell ref="F542:F545"/>
    <mergeCell ref="G542:G545"/>
    <mergeCell ref="H542:H545"/>
    <mergeCell ref="A546:A549"/>
    <mergeCell ref="B546:B549"/>
    <mergeCell ref="C546:C549"/>
    <mergeCell ref="D546:D549"/>
    <mergeCell ref="E546:E549"/>
    <mergeCell ref="F546:F549"/>
    <mergeCell ref="G546:G549"/>
    <mergeCell ref="H546:H549"/>
    <mergeCell ref="A550:A553"/>
    <mergeCell ref="B550:B553"/>
    <mergeCell ref="C550:C553"/>
    <mergeCell ref="D550:D553"/>
    <mergeCell ref="E550:E553"/>
    <mergeCell ref="F550:F553"/>
    <mergeCell ref="G550:G553"/>
    <mergeCell ref="H550:H553"/>
    <mergeCell ref="A554:A557"/>
    <mergeCell ref="B554:B557"/>
    <mergeCell ref="C554:C557"/>
    <mergeCell ref="D554:D557"/>
    <mergeCell ref="E554:E557"/>
    <mergeCell ref="F554:F557"/>
    <mergeCell ref="G554:G557"/>
    <mergeCell ref="H554:H557"/>
    <mergeCell ref="A558:A561"/>
    <mergeCell ref="B558:B561"/>
    <mergeCell ref="C558:C561"/>
    <mergeCell ref="D558:D561"/>
    <mergeCell ref="E558:E561"/>
    <mergeCell ref="F558:F561"/>
    <mergeCell ref="G558:G561"/>
    <mergeCell ref="H558:H561"/>
    <mergeCell ref="A562:A565"/>
    <mergeCell ref="B562:B565"/>
    <mergeCell ref="C562:C565"/>
    <mergeCell ref="D562:D565"/>
    <mergeCell ref="E562:E565"/>
    <mergeCell ref="F562:F565"/>
    <mergeCell ref="G562:G565"/>
    <mergeCell ref="H562:H565"/>
    <mergeCell ref="A566:A569"/>
    <mergeCell ref="B566:B569"/>
    <mergeCell ref="C566:C569"/>
    <mergeCell ref="D566:D569"/>
    <mergeCell ref="E566:E569"/>
    <mergeCell ref="F566:F569"/>
    <mergeCell ref="G566:G569"/>
    <mergeCell ref="H566:H569"/>
    <mergeCell ref="A570:A573"/>
    <mergeCell ref="B570:B573"/>
    <mergeCell ref="C570:C573"/>
    <mergeCell ref="D570:D573"/>
    <mergeCell ref="E570:E573"/>
    <mergeCell ref="F570:F573"/>
    <mergeCell ref="G570:G573"/>
    <mergeCell ref="H570:H573"/>
    <mergeCell ref="A574:A577"/>
    <mergeCell ref="B574:B577"/>
    <mergeCell ref="C574:C577"/>
    <mergeCell ref="D574:D577"/>
    <mergeCell ref="E574:E577"/>
    <mergeCell ref="F574:F577"/>
    <mergeCell ref="G574:G577"/>
    <mergeCell ref="H574:H577"/>
    <mergeCell ref="A578:A581"/>
    <mergeCell ref="B578:B581"/>
    <mergeCell ref="C578:C581"/>
    <mergeCell ref="D578:D581"/>
    <mergeCell ref="E578:E581"/>
    <mergeCell ref="F578:F581"/>
    <mergeCell ref="G578:G581"/>
    <mergeCell ref="H578:H581"/>
    <mergeCell ref="A582:A585"/>
    <mergeCell ref="B582:B585"/>
    <mergeCell ref="C582:C585"/>
    <mergeCell ref="D582:D585"/>
    <mergeCell ref="E582:E585"/>
    <mergeCell ref="F582:F585"/>
    <mergeCell ref="G582:G585"/>
    <mergeCell ref="H582:H585"/>
    <mergeCell ref="A586:A589"/>
    <mergeCell ref="B586:B589"/>
    <mergeCell ref="C586:C589"/>
    <mergeCell ref="D586:D589"/>
    <mergeCell ref="E586:E589"/>
    <mergeCell ref="F586:F589"/>
    <mergeCell ref="G586:G589"/>
    <mergeCell ref="H586:H589"/>
    <mergeCell ref="A590:A593"/>
    <mergeCell ref="B590:B593"/>
    <mergeCell ref="C590:C593"/>
    <mergeCell ref="D590:D593"/>
    <mergeCell ref="E590:E593"/>
    <mergeCell ref="F590:F593"/>
    <mergeCell ref="G590:G593"/>
    <mergeCell ref="H590:H593"/>
    <mergeCell ref="A594:A597"/>
    <mergeCell ref="B594:B597"/>
    <mergeCell ref="C594:C597"/>
    <mergeCell ref="D594:D597"/>
    <mergeCell ref="E594:E597"/>
    <mergeCell ref="F594:F597"/>
    <mergeCell ref="G594:G597"/>
    <mergeCell ref="H594:H597"/>
    <mergeCell ref="A598:A601"/>
    <mergeCell ref="B598:B601"/>
    <mergeCell ref="C598:C601"/>
    <mergeCell ref="D598:D601"/>
    <mergeCell ref="E598:E601"/>
    <mergeCell ref="F598:F601"/>
    <mergeCell ref="G598:G601"/>
    <mergeCell ref="H598:H601"/>
    <mergeCell ref="A602:A605"/>
    <mergeCell ref="B602:B605"/>
    <mergeCell ref="C602:C605"/>
    <mergeCell ref="D602:D605"/>
    <mergeCell ref="E602:E605"/>
    <mergeCell ref="F602:F605"/>
    <mergeCell ref="G602:G605"/>
    <mergeCell ref="H602:H605"/>
    <mergeCell ref="A606:A609"/>
    <mergeCell ref="B606:B609"/>
    <mergeCell ref="C606:C609"/>
    <mergeCell ref="D606:D609"/>
    <mergeCell ref="E606:E609"/>
    <mergeCell ref="F606:F609"/>
    <mergeCell ref="G606:G609"/>
    <mergeCell ref="H606:H609"/>
    <mergeCell ref="A610:A613"/>
    <mergeCell ref="B610:B613"/>
    <mergeCell ref="C610:C613"/>
    <mergeCell ref="D610:D613"/>
    <mergeCell ref="E610:E613"/>
    <mergeCell ref="F610:F613"/>
    <mergeCell ref="G610:G613"/>
    <mergeCell ref="H610:H613"/>
    <mergeCell ref="A614:A617"/>
    <mergeCell ref="B614:B617"/>
    <mergeCell ref="C614:C617"/>
    <mergeCell ref="D614:D617"/>
    <mergeCell ref="E614:E617"/>
    <mergeCell ref="F614:F617"/>
    <mergeCell ref="G614:G617"/>
    <mergeCell ref="H614:H617"/>
    <mergeCell ref="A622:G622"/>
    <mergeCell ref="A626:M626"/>
    <mergeCell ref="E618:E621"/>
    <mergeCell ref="F618:F621"/>
    <mergeCell ref="G618:G621"/>
    <mergeCell ref="H618:H621"/>
    <mergeCell ref="A618:A621"/>
    <mergeCell ref="B618:B621"/>
    <mergeCell ref="C618:C621"/>
    <mergeCell ref="D618:D621"/>
  </mergeCells>
  <printOptions horizontalCentered="1"/>
  <pageMargins left="0.5511811023622047" right="0.2362204724409449" top="0.8661417322834646" bottom="0.5905511811023623" header="0.5118110236220472" footer="0.5118110236220472"/>
  <pageSetup horizontalDpi="300" verticalDpi="300" orientation="landscape" paperSize="9" scale="85" r:id="rId1"/>
  <headerFooter alignWithMargins="0">
    <oddHeader>&amp;RZałacznik Nr 4
do uchwały Rady Miejskiej w Choszcznie nr XIV/186/2007
z dnia 20 grudnia 2007 r.</oddHeader>
    <oddFooter>&amp;CStrona &amp;P</oddFooter>
  </headerFooter>
  <rowBreaks count="17" manualBreakCount="17">
    <brk id="29" max="12" man="1"/>
    <brk id="65" max="12" man="1"/>
    <brk id="101" max="12" man="1"/>
    <brk id="137" max="12" man="1"/>
    <brk id="173" max="12" man="1"/>
    <brk id="209" max="12" man="1"/>
    <brk id="245" max="12" man="1"/>
    <brk id="281" max="12" man="1"/>
    <brk id="317" max="12" man="1"/>
    <brk id="353" max="12" man="1"/>
    <brk id="389" max="12" man="1"/>
    <brk id="425" max="12" man="1"/>
    <brk id="461" max="12" man="1"/>
    <brk id="497" max="12" man="1"/>
    <brk id="533" max="12" man="1"/>
    <brk id="565" max="12" man="1"/>
    <brk id="60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R410"/>
  <sheetViews>
    <sheetView showGridLines="0" defaultGridColor="0" zoomScale="80" zoomScaleNormal="80" zoomScaleSheetLayoutView="65" colorId="15" workbookViewId="0" topLeftCell="A375">
      <selection activeCell="K300" sqref="K300"/>
    </sheetView>
  </sheetViews>
  <sheetFormatPr defaultColWidth="9.00390625" defaultRowHeight="12.75"/>
  <cols>
    <col min="1" max="1" width="3.75390625" style="355" customWidth="1"/>
    <col min="2" max="2" width="4.75390625" style="355" customWidth="1"/>
    <col min="3" max="3" width="8.25390625" style="355" customWidth="1"/>
    <col min="4" max="4" width="4.00390625" style="329" customWidth="1"/>
    <col min="5" max="5" width="17.25390625" style="330" customWidth="1"/>
    <col min="6" max="6" width="17.25390625" style="327" customWidth="1"/>
    <col min="7" max="7" width="12.125" style="327" customWidth="1"/>
    <col min="8" max="8" width="11.125" style="331" customWidth="1"/>
    <col min="9" max="9" width="14.00390625" style="327" customWidth="1"/>
    <col min="10" max="10" width="15.875" style="355" customWidth="1"/>
    <col min="11" max="11" width="11.625" style="355" customWidth="1"/>
    <col min="12" max="12" width="10.875" style="355" customWidth="1"/>
    <col min="13" max="13" width="12.25390625" style="355" customWidth="1"/>
    <col min="14" max="14" width="17.00390625" style="355" customWidth="1"/>
    <col min="15" max="15" width="10.625" style="355" customWidth="1"/>
    <col min="16" max="16" width="10.00390625" style="355" customWidth="1"/>
    <col min="17" max="17" width="10.75390625" style="355" customWidth="1"/>
    <col min="18" max="18" width="10.625" style="355" customWidth="1"/>
    <col min="19" max="16384" width="9.00390625" style="355" customWidth="1"/>
  </cols>
  <sheetData>
    <row r="1" spans="1:14" ht="62.25" customHeight="1">
      <c r="A1" s="538" t="s">
        <v>371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</row>
    <row r="2" spans="1:14" ht="9.75" customHeight="1">
      <c r="A2" s="558"/>
      <c r="B2" s="558"/>
      <c r="C2" s="558"/>
      <c r="D2" s="558"/>
      <c r="E2" s="558"/>
      <c r="F2" s="558"/>
      <c r="G2" s="558"/>
      <c r="H2" s="558"/>
      <c r="I2" s="558"/>
      <c r="N2" s="356" t="s">
        <v>765</v>
      </c>
    </row>
    <row r="3" spans="1:14" ht="64.5" customHeight="1">
      <c r="A3" s="539" t="s">
        <v>771</v>
      </c>
      <c r="B3" s="539" t="s">
        <v>740</v>
      </c>
      <c r="C3" s="539" t="s">
        <v>5</v>
      </c>
      <c r="D3" s="539" t="s">
        <v>794</v>
      </c>
      <c r="E3" s="540" t="s">
        <v>671</v>
      </c>
      <c r="F3" s="540" t="s">
        <v>672</v>
      </c>
      <c r="G3" s="540" t="s">
        <v>673</v>
      </c>
      <c r="H3" s="537" t="s">
        <v>674</v>
      </c>
      <c r="I3" s="540" t="s">
        <v>675</v>
      </c>
      <c r="J3" s="540" t="s">
        <v>676</v>
      </c>
      <c r="K3" s="557" t="s">
        <v>677</v>
      </c>
      <c r="L3" s="557"/>
      <c r="M3" s="557"/>
      <c r="N3" s="557"/>
    </row>
    <row r="4" spans="1:14" ht="12" customHeight="1">
      <c r="A4" s="539"/>
      <c r="B4" s="539"/>
      <c r="C4" s="539"/>
      <c r="D4" s="539"/>
      <c r="E4" s="540"/>
      <c r="F4" s="540"/>
      <c r="G4" s="540"/>
      <c r="H4" s="537"/>
      <c r="I4" s="540"/>
      <c r="J4" s="540"/>
      <c r="K4" s="326">
        <v>2008</v>
      </c>
      <c r="L4" s="326">
        <v>2009</v>
      </c>
      <c r="M4" s="326">
        <v>2010</v>
      </c>
      <c r="N4" s="357" t="s">
        <v>678</v>
      </c>
    </row>
    <row r="5" spans="1:18" ht="12.75">
      <c r="A5" s="548">
        <v>1</v>
      </c>
      <c r="B5" s="550">
        <v>600</v>
      </c>
      <c r="C5" s="550">
        <v>60016</v>
      </c>
      <c r="D5" s="551">
        <v>6050</v>
      </c>
      <c r="E5" s="541" t="s">
        <v>679</v>
      </c>
      <c r="F5" s="541" t="s">
        <v>680</v>
      </c>
      <c r="G5" s="542" t="s">
        <v>29</v>
      </c>
      <c r="H5" s="543">
        <v>148000</v>
      </c>
      <c r="I5" s="543">
        <v>148000</v>
      </c>
      <c r="J5" s="342" t="s">
        <v>19</v>
      </c>
      <c r="K5" s="358"/>
      <c r="L5" s="358"/>
      <c r="M5" s="358"/>
      <c r="N5" s="358">
        <v>148000</v>
      </c>
      <c r="O5" s="359">
        <f aca="true" t="shared" si="0" ref="O5:R8">K5+K9+K13+K17</f>
        <v>925000</v>
      </c>
      <c r="P5" s="359">
        <f t="shared" si="0"/>
        <v>771000</v>
      </c>
      <c r="Q5" s="359">
        <f t="shared" si="0"/>
        <v>34000</v>
      </c>
      <c r="R5" s="359">
        <f t="shared" si="0"/>
        <v>2035000</v>
      </c>
    </row>
    <row r="6" spans="1:18" ht="12.75">
      <c r="A6" s="548"/>
      <c r="B6" s="550"/>
      <c r="C6" s="550"/>
      <c r="D6" s="551"/>
      <c r="E6" s="541"/>
      <c r="F6" s="541"/>
      <c r="G6" s="542"/>
      <c r="H6" s="543"/>
      <c r="I6" s="543"/>
      <c r="J6" s="344" t="s">
        <v>681</v>
      </c>
      <c r="K6" s="360"/>
      <c r="L6" s="360"/>
      <c r="M6" s="360"/>
      <c r="N6" s="360">
        <v>125000</v>
      </c>
      <c r="O6" s="359">
        <f t="shared" si="0"/>
        <v>0</v>
      </c>
      <c r="P6" s="359">
        <f t="shared" si="0"/>
        <v>654000</v>
      </c>
      <c r="Q6" s="359">
        <f t="shared" si="0"/>
        <v>28000</v>
      </c>
      <c r="R6" s="359">
        <f t="shared" si="0"/>
        <v>1728000</v>
      </c>
    </row>
    <row r="7" spans="1:18" ht="12.75">
      <c r="A7" s="548"/>
      <c r="B7" s="550"/>
      <c r="C7" s="550"/>
      <c r="D7" s="551"/>
      <c r="E7" s="541"/>
      <c r="F7" s="541"/>
      <c r="G7" s="542"/>
      <c r="H7" s="543"/>
      <c r="I7" s="543"/>
      <c r="J7" s="344" t="s">
        <v>20</v>
      </c>
      <c r="K7" s="360"/>
      <c r="L7" s="360"/>
      <c r="M7" s="360"/>
      <c r="N7" s="360">
        <v>23000</v>
      </c>
      <c r="O7" s="359">
        <f t="shared" si="0"/>
        <v>925000</v>
      </c>
      <c r="P7" s="359">
        <f t="shared" si="0"/>
        <v>117000</v>
      </c>
      <c r="Q7" s="359">
        <f t="shared" si="0"/>
        <v>6000</v>
      </c>
      <c r="R7" s="359">
        <f t="shared" si="0"/>
        <v>307000</v>
      </c>
    </row>
    <row r="8" spans="1:18" ht="12.75">
      <c r="A8" s="548"/>
      <c r="B8" s="550"/>
      <c r="C8" s="550"/>
      <c r="D8" s="551"/>
      <c r="E8" s="541"/>
      <c r="F8" s="541"/>
      <c r="G8" s="542"/>
      <c r="H8" s="543"/>
      <c r="I8" s="543"/>
      <c r="J8" s="347" t="s">
        <v>22</v>
      </c>
      <c r="K8" s="361"/>
      <c r="L8" s="361"/>
      <c r="M8" s="361"/>
      <c r="N8" s="362">
        <v>0</v>
      </c>
      <c r="O8" s="359">
        <f t="shared" si="0"/>
        <v>0</v>
      </c>
      <c r="P8" s="359">
        <f t="shared" si="0"/>
        <v>0</v>
      </c>
      <c r="Q8" s="359">
        <f t="shared" si="0"/>
        <v>0</v>
      </c>
      <c r="R8" s="359">
        <f t="shared" si="0"/>
        <v>0</v>
      </c>
    </row>
    <row r="9" spans="1:15" ht="20.25" customHeight="1">
      <c r="A9" s="548">
        <v>2</v>
      </c>
      <c r="B9" s="550">
        <v>600</v>
      </c>
      <c r="C9" s="550">
        <v>60016</v>
      </c>
      <c r="D9" s="551">
        <v>6050</v>
      </c>
      <c r="E9" s="541" t="s">
        <v>679</v>
      </c>
      <c r="F9" s="541" t="s">
        <v>33</v>
      </c>
      <c r="G9" s="542" t="s">
        <v>34</v>
      </c>
      <c r="H9" s="543">
        <v>482000</v>
      </c>
      <c r="I9" s="543">
        <v>482000</v>
      </c>
      <c r="J9" s="342" t="s">
        <v>19</v>
      </c>
      <c r="K9" s="358">
        <v>471000</v>
      </c>
      <c r="L9" s="358"/>
      <c r="M9" s="358"/>
      <c r="N9" s="358"/>
      <c r="O9" s="359"/>
    </row>
    <row r="10" spans="1:15" ht="20.25" customHeight="1">
      <c r="A10" s="548"/>
      <c r="B10" s="550"/>
      <c r="C10" s="550"/>
      <c r="D10" s="551"/>
      <c r="E10" s="541"/>
      <c r="F10" s="541"/>
      <c r="G10" s="542"/>
      <c r="H10" s="543"/>
      <c r="I10" s="543"/>
      <c r="J10" s="344" t="s">
        <v>681</v>
      </c>
      <c r="K10" s="360">
        <v>0</v>
      </c>
      <c r="L10" s="360"/>
      <c r="M10" s="360"/>
      <c r="N10" s="360"/>
      <c r="O10" s="359"/>
    </row>
    <row r="11" spans="1:15" ht="20.25" customHeight="1">
      <c r="A11" s="548"/>
      <c r="B11" s="550"/>
      <c r="C11" s="550"/>
      <c r="D11" s="551"/>
      <c r="E11" s="541"/>
      <c r="F11" s="541"/>
      <c r="G11" s="542"/>
      <c r="H11" s="543"/>
      <c r="I11" s="543"/>
      <c r="J11" s="344" t="s">
        <v>20</v>
      </c>
      <c r="K11" s="360">
        <v>471000</v>
      </c>
      <c r="L11" s="360"/>
      <c r="M11" s="360"/>
      <c r="N11" s="360"/>
      <c r="O11" s="359"/>
    </row>
    <row r="12" spans="1:15" ht="20.25" customHeight="1">
      <c r="A12" s="548"/>
      <c r="B12" s="550"/>
      <c r="C12" s="550"/>
      <c r="D12" s="551"/>
      <c r="E12" s="541"/>
      <c r="F12" s="541"/>
      <c r="G12" s="542"/>
      <c r="H12" s="543"/>
      <c r="I12" s="543"/>
      <c r="J12" s="347" t="s">
        <v>22</v>
      </c>
      <c r="K12" s="361">
        <v>0</v>
      </c>
      <c r="L12" s="361"/>
      <c r="M12" s="361"/>
      <c r="N12" s="361"/>
      <c r="O12" s="359"/>
    </row>
    <row r="13" spans="1:15" ht="12.75">
      <c r="A13" s="548">
        <v>3</v>
      </c>
      <c r="B13" s="548">
        <v>600</v>
      </c>
      <c r="C13" s="548">
        <v>60016</v>
      </c>
      <c r="D13" s="549">
        <v>6050</v>
      </c>
      <c r="E13" s="546" t="s">
        <v>679</v>
      </c>
      <c r="F13" s="546" t="s">
        <v>52</v>
      </c>
      <c r="G13" s="547" t="s">
        <v>24</v>
      </c>
      <c r="H13" s="544">
        <v>1107000</v>
      </c>
      <c r="I13" s="544">
        <v>1107000</v>
      </c>
      <c r="J13" s="342" t="s">
        <v>19</v>
      </c>
      <c r="K13" s="358">
        <v>454000</v>
      </c>
      <c r="L13" s="358">
        <v>648000</v>
      </c>
      <c r="M13" s="358"/>
      <c r="N13" s="358"/>
      <c r="O13" s="359"/>
    </row>
    <row r="14" spans="1:15" ht="12.75">
      <c r="A14" s="548"/>
      <c r="B14" s="548"/>
      <c r="C14" s="548"/>
      <c r="D14" s="549"/>
      <c r="E14" s="546"/>
      <c r="F14" s="546"/>
      <c r="G14" s="547"/>
      <c r="H14" s="544"/>
      <c r="I14" s="544"/>
      <c r="J14" s="344" t="s">
        <v>681</v>
      </c>
      <c r="K14" s="360">
        <v>0</v>
      </c>
      <c r="L14" s="360">
        <v>550000</v>
      </c>
      <c r="M14" s="360"/>
      <c r="N14" s="360"/>
      <c r="O14" s="359"/>
    </row>
    <row r="15" spans="1:15" ht="12.75">
      <c r="A15" s="548"/>
      <c r="B15" s="548"/>
      <c r="C15" s="548"/>
      <c r="D15" s="549"/>
      <c r="E15" s="546"/>
      <c r="F15" s="546"/>
      <c r="G15" s="547"/>
      <c r="H15" s="544"/>
      <c r="I15" s="544"/>
      <c r="J15" s="344" t="s">
        <v>20</v>
      </c>
      <c r="K15" s="360">
        <v>454000</v>
      </c>
      <c r="L15" s="360">
        <v>98000</v>
      </c>
      <c r="M15" s="360"/>
      <c r="N15" s="360"/>
      <c r="O15" s="359"/>
    </row>
    <row r="16" spans="1:15" ht="12.75">
      <c r="A16" s="548"/>
      <c r="B16" s="548"/>
      <c r="C16" s="548"/>
      <c r="D16" s="549"/>
      <c r="E16" s="546"/>
      <c r="F16" s="546"/>
      <c r="G16" s="547"/>
      <c r="H16" s="544"/>
      <c r="I16" s="544"/>
      <c r="J16" s="352" t="s">
        <v>22</v>
      </c>
      <c r="K16" s="362">
        <v>0</v>
      </c>
      <c r="L16" s="362">
        <v>0</v>
      </c>
      <c r="M16" s="362"/>
      <c r="N16" s="362"/>
      <c r="O16" s="359"/>
    </row>
    <row r="17" spans="1:18" ht="16.5" customHeight="1">
      <c r="A17" s="548">
        <v>4</v>
      </c>
      <c r="B17" s="550">
        <v>600</v>
      </c>
      <c r="C17" s="550">
        <v>60016</v>
      </c>
      <c r="D17" s="551">
        <v>6050</v>
      </c>
      <c r="E17" s="541" t="s">
        <v>679</v>
      </c>
      <c r="F17" s="541" t="s">
        <v>682</v>
      </c>
      <c r="G17" s="542" t="s">
        <v>100</v>
      </c>
      <c r="H17" s="543">
        <v>2044000</v>
      </c>
      <c r="I17" s="543">
        <v>2044000</v>
      </c>
      <c r="J17" s="342" t="s">
        <v>19</v>
      </c>
      <c r="K17" s="358"/>
      <c r="L17" s="358">
        <v>123000</v>
      </c>
      <c r="M17" s="358">
        <v>34000</v>
      </c>
      <c r="N17" s="358">
        <v>1887000</v>
      </c>
      <c r="O17" s="359"/>
      <c r="P17" s="359"/>
      <c r="Q17" s="359"/>
      <c r="R17" s="359"/>
    </row>
    <row r="18" spans="1:18" ht="16.5" customHeight="1">
      <c r="A18" s="548"/>
      <c r="B18" s="550"/>
      <c r="C18" s="550"/>
      <c r="D18" s="551"/>
      <c r="E18" s="541"/>
      <c r="F18" s="541"/>
      <c r="G18" s="542"/>
      <c r="H18" s="543"/>
      <c r="I18" s="543"/>
      <c r="J18" s="344" t="s">
        <v>681</v>
      </c>
      <c r="K18" s="363"/>
      <c r="L18" s="363">
        <v>104000</v>
      </c>
      <c r="M18" s="363">
        <v>28000</v>
      </c>
      <c r="N18" s="363">
        <v>1603000</v>
      </c>
      <c r="O18" s="359"/>
      <c r="P18" s="359"/>
      <c r="Q18" s="359"/>
      <c r="R18" s="359"/>
    </row>
    <row r="19" spans="1:18" ht="16.5" customHeight="1">
      <c r="A19" s="548"/>
      <c r="B19" s="550"/>
      <c r="C19" s="550"/>
      <c r="D19" s="551"/>
      <c r="E19" s="541"/>
      <c r="F19" s="541"/>
      <c r="G19" s="542"/>
      <c r="H19" s="543"/>
      <c r="I19" s="543"/>
      <c r="J19" s="344" t="s">
        <v>20</v>
      </c>
      <c r="K19" s="360"/>
      <c r="L19" s="360">
        <v>19000</v>
      </c>
      <c r="M19" s="360">
        <v>6000</v>
      </c>
      <c r="N19" s="360">
        <v>284000</v>
      </c>
      <c r="O19" s="359"/>
      <c r="P19" s="359"/>
      <c r="Q19" s="359"/>
      <c r="R19" s="359"/>
    </row>
    <row r="20" spans="1:15" ht="16.5" customHeight="1">
      <c r="A20" s="550"/>
      <c r="B20" s="550"/>
      <c r="C20" s="550"/>
      <c r="D20" s="551"/>
      <c r="E20" s="541"/>
      <c r="F20" s="541"/>
      <c r="G20" s="542"/>
      <c r="H20" s="543"/>
      <c r="I20" s="543"/>
      <c r="J20" s="347" t="s">
        <v>22</v>
      </c>
      <c r="K20" s="361">
        <v>0</v>
      </c>
      <c r="L20" s="361">
        <v>0</v>
      </c>
      <c r="M20" s="361">
        <v>0</v>
      </c>
      <c r="N20" s="361">
        <v>0</v>
      </c>
      <c r="O20" s="359"/>
    </row>
    <row r="21" spans="1:18" ht="12.75">
      <c r="A21" s="548">
        <v>5</v>
      </c>
      <c r="B21" s="550">
        <v>600</v>
      </c>
      <c r="C21" s="550">
        <v>60016</v>
      </c>
      <c r="D21" s="551">
        <v>6050</v>
      </c>
      <c r="E21" s="541" t="s">
        <v>679</v>
      </c>
      <c r="F21" s="541" t="s">
        <v>25</v>
      </c>
      <c r="G21" s="542" t="s">
        <v>24</v>
      </c>
      <c r="H21" s="543">
        <v>125000</v>
      </c>
      <c r="I21" s="543">
        <v>125000</v>
      </c>
      <c r="J21" s="342" t="s">
        <v>19</v>
      </c>
      <c r="K21" s="358">
        <v>30000</v>
      </c>
      <c r="L21" s="358">
        <v>91000</v>
      </c>
      <c r="M21" s="358"/>
      <c r="N21" s="358"/>
      <c r="O21" s="355">
        <f aca="true" t="shared" si="1" ref="O21:R24">K21+K25+K29+K33+K37+K41+K45</f>
        <v>65000</v>
      </c>
      <c r="P21" s="355">
        <f t="shared" si="1"/>
        <v>1146000</v>
      </c>
      <c r="Q21" s="355">
        <f t="shared" si="1"/>
        <v>891000</v>
      </c>
      <c r="R21" s="355">
        <f t="shared" si="1"/>
        <v>784000</v>
      </c>
    </row>
    <row r="22" spans="1:18" ht="12.75">
      <c r="A22" s="548"/>
      <c r="B22" s="550"/>
      <c r="C22" s="550"/>
      <c r="D22" s="551"/>
      <c r="E22" s="541"/>
      <c r="F22" s="541"/>
      <c r="G22" s="542"/>
      <c r="H22" s="543"/>
      <c r="I22" s="543"/>
      <c r="J22" s="344" t="s">
        <v>681</v>
      </c>
      <c r="K22" s="360">
        <v>0</v>
      </c>
      <c r="L22" s="360">
        <v>77000</v>
      </c>
      <c r="M22" s="360"/>
      <c r="N22" s="360"/>
      <c r="O22" s="355">
        <f t="shared" si="1"/>
        <v>0</v>
      </c>
      <c r="P22" s="355">
        <f t="shared" si="1"/>
        <v>972000</v>
      </c>
      <c r="Q22" s="355">
        <f t="shared" si="1"/>
        <v>756000</v>
      </c>
      <c r="R22" s="355">
        <f t="shared" si="1"/>
        <v>666000</v>
      </c>
    </row>
    <row r="23" spans="1:18" ht="12.75">
      <c r="A23" s="548"/>
      <c r="B23" s="550"/>
      <c r="C23" s="550"/>
      <c r="D23" s="551"/>
      <c r="E23" s="541"/>
      <c r="F23" s="541"/>
      <c r="G23" s="542"/>
      <c r="H23" s="543"/>
      <c r="I23" s="543"/>
      <c r="J23" s="344" t="s">
        <v>20</v>
      </c>
      <c r="K23" s="360">
        <v>30000</v>
      </c>
      <c r="L23" s="360">
        <v>14000</v>
      </c>
      <c r="M23" s="360"/>
      <c r="N23" s="360"/>
      <c r="O23" s="355">
        <f t="shared" si="1"/>
        <v>65000</v>
      </c>
      <c r="P23" s="355">
        <f t="shared" si="1"/>
        <v>174000</v>
      </c>
      <c r="Q23" s="355">
        <f t="shared" si="1"/>
        <v>135000</v>
      </c>
      <c r="R23" s="355">
        <f t="shared" si="1"/>
        <v>118000</v>
      </c>
    </row>
    <row r="24" spans="1:18" ht="12.75">
      <c r="A24" s="548"/>
      <c r="B24" s="550"/>
      <c r="C24" s="550"/>
      <c r="D24" s="551"/>
      <c r="E24" s="541"/>
      <c r="F24" s="541"/>
      <c r="G24" s="542"/>
      <c r="H24" s="543"/>
      <c r="I24" s="543"/>
      <c r="J24" s="347" t="s">
        <v>22</v>
      </c>
      <c r="K24" s="361">
        <v>0</v>
      </c>
      <c r="L24" s="361">
        <v>0</v>
      </c>
      <c r="M24" s="361"/>
      <c r="N24" s="361"/>
      <c r="O24" s="355">
        <f t="shared" si="1"/>
        <v>0</v>
      </c>
      <c r="P24" s="355">
        <f t="shared" si="1"/>
        <v>0</v>
      </c>
      <c r="Q24" s="355">
        <f t="shared" si="1"/>
        <v>0</v>
      </c>
      <c r="R24" s="355">
        <f t="shared" si="1"/>
        <v>0</v>
      </c>
    </row>
    <row r="25" spans="1:14" ht="15.75" customHeight="1">
      <c r="A25" s="548">
        <v>6</v>
      </c>
      <c r="B25" s="552">
        <v>600</v>
      </c>
      <c r="C25" s="552">
        <v>60016</v>
      </c>
      <c r="D25" s="553">
        <v>6050</v>
      </c>
      <c r="E25" s="554" t="s">
        <v>679</v>
      </c>
      <c r="F25" s="554" t="s">
        <v>56</v>
      </c>
      <c r="G25" s="555" t="s">
        <v>57</v>
      </c>
      <c r="H25" s="556">
        <v>1120000</v>
      </c>
      <c r="I25" s="556">
        <v>1120000</v>
      </c>
      <c r="J25" s="350" t="s">
        <v>19</v>
      </c>
      <c r="K25" s="363"/>
      <c r="L25" s="363"/>
      <c r="M25" s="363">
        <v>389000</v>
      </c>
      <c r="N25" s="363">
        <v>731000</v>
      </c>
    </row>
    <row r="26" spans="1:14" ht="15.75" customHeight="1">
      <c r="A26" s="548"/>
      <c r="B26" s="552"/>
      <c r="C26" s="552"/>
      <c r="D26" s="553"/>
      <c r="E26" s="554"/>
      <c r="F26" s="554"/>
      <c r="G26" s="555"/>
      <c r="H26" s="556"/>
      <c r="I26" s="556"/>
      <c r="J26" s="344" t="s">
        <v>681</v>
      </c>
      <c r="K26" s="360"/>
      <c r="L26" s="360"/>
      <c r="M26" s="360">
        <v>330000</v>
      </c>
      <c r="N26" s="360">
        <v>621000</v>
      </c>
    </row>
    <row r="27" spans="1:14" ht="15.75" customHeight="1">
      <c r="A27" s="548"/>
      <c r="B27" s="552"/>
      <c r="C27" s="552"/>
      <c r="D27" s="553"/>
      <c r="E27" s="554"/>
      <c r="F27" s="554"/>
      <c r="G27" s="555"/>
      <c r="H27" s="556"/>
      <c r="I27" s="556"/>
      <c r="J27" s="344" t="s">
        <v>20</v>
      </c>
      <c r="K27" s="360"/>
      <c r="L27" s="360"/>
      <c r="M27" s="360">
        <v>59000</v>
      </c>
      <c r="N27" s="360">
        <v>110000</v>
      </c>
    </row>
    <row r="28" spans="1:14" ht="15.75" customHeight="1">
      <c r="A28" s="548"/>
      <c r="B28" s="552"/>
      <c r="C28" s="552"/>
      <c r="D28" s="553"/>
      <c r="E28" s="554"/>
      <c r="F28" s="554"/>
      <c r="G28" s="555"/>
      <c r="H28" s="556"/>
      <c r="I28" s="556"/>
      <c r="J28" s="352" t="s">
        <v>22</v>
      </c>
      <c r="K28" s="362"/>
      <c r="L28" s="362"/>
      <c r="M28" s="362">
        <v>0</v>
      </c>
      <c r="N28" s="362">
        <v>0</v>
      </c>
    </row>
    <row r="29" spans="1:14" ht="12.75">
      <c r="A29" s="548">
        <v>7</v>
      </c>
      <c r="B29" s="550">
        <v>600</v>
      </c>
      <c r="C29" s="550">
        <v>60016</v>
      </c>
      <c r="D29" s="551">
        <v>6050</v>
      </c>
      <c r="E29" s="541" t="s">
        <v>679</v>
      </c>
      <c r="F29" s="541" t="s">
        <v>61</v>
      </c>
      <c r="G29" s="542" t="s">
        <v>62</v>
      </c>
      <c r="H29" s="543">
        <v>283000</v>
      </c>
      <c r="I29" s="543">
        <f>H29</f>
        <v>283000</v>
      </c>
      <c r="J29" s="342" t="s">
        <v>19</v>
      </c>
      <c r="K29" s="358">
        <v>10000</v>
      </c>
      <c r="L29" s="358">
        <v>273000</v>
      </c>
      <c r="M29" s="358"/>
      <c r="N29" s="358"/>
    </row>
    <row r="30" spans="1:14" ht="12.75">
      <c r="A30" s="548"/>
      <c r="B30" s="550"/>
      <c r="C30" s="550"/>
      <c r="D30" s="551"/>
      <c r="E30" s="541"/>
      <c r="F30" s="541"/>
      <c r="G30" s="542"/>
      <c r="H30" s="543"/>
      <c r="I30" s="543"/>
      <c r="J30" s="344" t="s">
        <v>681</v>
      </c>
      <c r="K30" s="360">
        <v>0</v>
      </c>
      <c r="L30" s="360">
        <v>232000</v>
      </c>
      <c r="M30" s="360"/>
      <c r="N30" s="360"/>
    </row>
    <row r="31" spans="1:14" ht="12.75">
      <c r="A31" s="548"/>
      <c r="B31" s="550"/>
      <c r="C31" s="550"/>
      <c r="D31" s="551"/>
      <c r="E31" s="541"/>
      <c r="F31" s="541"/>
      <c r="G31" s="542"/>
      <c r="H31" s="543"/>
      <c r="I31" s="543"/>
      <c r="J31" s="344" t="s">
        <v>20</v>
      </c>
      <c r="K31" s="360">
        <v>10000</v>
      </c>
      <c r="L31" s="360">
        <v>41000</v>
      </c>
      <c r="M31" s="360"/>
      <c r="N31" s="360"/>
    </row>
    <row r="32" spans="1:14" ht="12.75">
      <c r="A32" s="548"/>
      <c r="B32" s="550"/>
      <c r="C32" s="550"/>
      <c r="D32" s="551"/>
      <c r="E32" s="541"/>
      <c r="F32" s="541"/>
      <c r="G32" s="542"/>
      <c r="H32" s="543"/>
      <c r="I32" s="543"/>
      <c r="J32" s="347" t="s">
        <v>22</v>
      </c>
      <c r="K32" s="361">
        <v>0</v>
      </c>
      <c r="L32" s="361">
        <v>0</v>
      </c>
      <c r="M32" s="361"/>
      <c r="N32" s="361"/>
    </row>
    <row r="33" spans="1:14" ht="21.75" customHeight="1">
      <c r="A33" s="548">
        <v>8</v>
      </c>
      <c r="B33" s="550">
        <v>600</v>
      </c>
      <c r="C33" s="550">
        <v>60016</v>
      </c>
      <c r="D33" s="551">
        <v>6050</v>
      </c>
      <c r="E33" s="541" t="s">
        <v>679</v>
      </c>
      <c r="F33" s="541" t="s">
        <v>683</v>
      </c>
      <c r="G33" s="542" t="s">
        <v>83</v>
      </c>
      <c r="H33" s="543">
        <v>510000</v>
      </c>
      <c r="I33" s="543">
        <v>510000</v>
      </c>
      <c r="J33" s="342" t="s">
        <v>19</v>
      </c>
      <c r="K33" s="358"/>
      <c r="L33" s="358">
        <v>8000</v>
      </c>
      <c r="M33" s="358">
        <v>502000</v>
      </c>
      <c r="N33" s="358"/>
    </row>
    <row r="34" spans="1:14" ht="21.75" customHeight="1">
      <c r="A34" s="548"/>
      <c r="B34" s="550"/>
      <c r="C34" s="550"/>
      <c r="D34" s="551"/>
      <c r="E34" s="541"/>
      <c r="F34" s="541"/>
      <c r="G34" s="542"/>
      <c r="H34" s="543"/>
      <c r="I34" s="543"/>
      <c r="J34" s="344" t="s">
        <v>681</v>
      </c>
      <c r="K34" s="360"/>
      <c r="L34" s="360">
        <v>6000</v>
      </c>
      <c r="M34" s="360">
        <v>426000</v>
      </c>
      <c r="N34" s="360"/>
    </row>
    <row r="35" spans="1:14" ht="21.75" customHeight="1">
      <c r="A35" s="548"/>
      <c r="B35" s="550"/>
      <c r="C35" s="550"/>
      <c r="D35" s="551"/>
      <c r="E35" s="541"/>
      <c r="F35" s="541"/>
      <c r="G35" s="542"/>
      <c r="H35" s="543"/>
      <c r="I35" s="543"/>
      <c r="J35" s="344" t="s">
        <v>20</v>
      </c>
      <c r="K35" s="360"/>
      <c r="L35" s="360">
        <v>2000</v>
      </c>
      <c r="M35" s="360">
        <v>76000</v>
      </c>
      <c r="N35" s="360"/>
    </row>
    <row r="36" spans="1:14" ht="21.75" customHeight="1">
      <c r="A36" s="548"/>
      <c r="B36" s="550"/>
      <c r="C36" s="550"/>
      <c r="D36" s="551"/>
      <c r="E36" s="541"/>
      <c r="F36" s="541"/>
      <c r="G36" s="542"/>
      <c r="H36" s="543"/>
      <c r="I36" s="543"/>
      <c r="J36" s="347" t="s">
        <v>22</v>
      </c>
      <c r="K36" s="361"/>
      <c r="L36" s="361">
        <v>0</v>
      </c>
      <c r="M36" s="361">
        <v>0</v>
      </c>
      <c r="N36" s="361"/>
    </row>
    <row r="37" spans="1:14" ht="12.75">
      <c r="A37" s="548">
        <v>9</v>
      </c>
      <c r="B37" s="548">
        <v>600</v>
      </c>
      <c r="C37" s="548">
        <v>60016</v>
      </c>
      <c r="D37" s="549">
        <v>6050</v>
      </c>
      <c r="E37" s="546" t="s">
        <v>679</v>
      </c>
      <c r="F37" s="546" t="s">
        <v>112</v>
      </c>
      <c r="G37" s="547">
        <v>2009</v>
      </c>
      <c r="H37" s="544">
        <v>80000</v>
      </c>
      <c r="I37" s="544">
        <v>80000</v>
      </c>
      <c r="J37" s="342" t="s">
        <v>19</v>
      </c>
      <c r="K37" s="358"/>
      <c r="L37" s="358">
        <v>80000</v>
      </c>
      <c r="M37" s="358"/>
      <c r="N37" s="358"/>
    </row>
    <row r="38" spans="1:14" ht="12.75">
      <c r="A38" s="548"/>
      <c r="B38" s="548"/>
      <c r="C38" s="548"/>
      <c r="D38" s="549"/>
      <c r="E38" s="546"/>
      <c r="F38" s="546"/>
      <c r="G38" s="547"/>
      <c r="H38" s="544"/>
      <c r="I38" s="544"/>
      <c r="J38" s="344" t="s">
        <v>681</v>
      </c>
      <c r="K38" s="360"/>
      <c r="L38" s="360">
        <f>L37*0.85</f>
        <v>68000</v>
      </c>
      <c r="M38" s="360"/>
      <c r="N38" s="360"/>
    </row>
    <row r="39" spans="1:14" ht="12.75">
      <c r="A39" s="548"/>
      <c r="B39" s="548"/>
      <c r="C39" s="548"/>
      <c r="D39" s="549"/>
      <c r="E39" s="546"/>
      <c r="F39" s="546"/>
      <c r="G39" s="547"/>
      <c r="H39" s="544"/>
      <c r="I39" s="544"/>
      <c r="J39" s="344" t="s">
        <v>20</v>
      </c>
      <c r="K39" s="360"/>
      <c r="L39" s="360">
        <f>L37*0.15</f>
        <v>12000</v>
      </c>
      <c r="M39" s="360"/>
      <c r="N39" s="360"/>
    </row>
    <row r="40" spans="1:14" ht="12.75">
      <c r="A40" s="548"/>
      <c r="B40" s="548"/>
      <c r="C40" s="548"/>
      <c r="D40" s="549"/>
      <c r="E40" s="546"/>
      <c r="F40" s="546"/>
      <c r="G40" s="547"/>
      <c r="H40" s="544"/>
      <c r="I40" s="544"/>
      <c r="J40" s="352" t="s">
        <v>22</v>
      </c>
      <c r="K40" s="362"/>
      <c r="L40" s="362">
        <v>0</v>
      </c>
      <c r="M40" s="362"/>
      <c r="N40" s="362"/>
    </row>
    <row r="41" spans="1:14" ht="22.5" customHeight="1">
      <c r="A41" s="548">
        <v>10</v>
      </c>
      <c r="B41" s="550">
        <v>600</v>
      </c>
      <c r="C41" s="550">
        <v>60016</v>
      </c>
      <c r="D41" s="551">
        <v>6050</v>
      </c>
      <c r="E41" s="541" t="s">
        <v>679</v>
      </c>
      <c r="F41" s="541" t="s">
        <v>120</v>
      </c>
      <c r="G41" s="542" t="s">
        <v>24</v>
      </c>
      <c r="H41" s="543">
        <v>792000</v>
      </c>
      <c r="I41" s="543">
        <v>792000</v>
      </c>
      <c r="J41" s="342" t="s">
        <v>19</v>
      </c>
      <c r="K41" s="358">
        <v>25000</v>
      </c>
      <c r="L41" s="358">
        <v>694000</v>
      </c>
      <c r="M41" s="358"/>
      <c r="N41" s="358"/>
    </row>
    <row r="42" spans="1:14" ht="22.5" customHeight="1">
      <c r="A42" s="548"/>
      <c r="B42" s="550"/>
      <c r="C42" s="550"/>
      <c r="D42" s="551"/>
      <c r="E42" s="541"/>
      <c r="F42" s="541"/>
      <c r="G42" s="542"/>
      <c r="H42" s="543"/>
      <c r="I42" s="543"/>
      <c r="J42" s="344" t="s">
        <v>681</v>
      </c>
      <c r="K42" s="360">
        <v>0</v>
      </c>
      <c r="L42" s="360">
        <v>589000</v>
      </c>
      <c r="M42" s="360"/>
      <c r="N42" s="360"/>
    </row>
    <row r="43" spans="1:14" ht="22.5" customHeight="1">
      <c r="A43" s="548"/>
      <c r="B43" s="550"/>
      <c r="C43" s="550"/>
      <c r="D43" s="551"/>
      <c r="E43" s="541"/>
      <c r="F43" s="541"/>
      <c r="G43" s="542"/>
      <c r="H43" s="543"/>
      <c r="I43" s="543"/>
      <c r="J43" s="344" t="s">
        <v>20</v>
      </c>
      <c r="K43" s="360">
        <v>25000</v>
      </c>
      <c r="L43" s="360">
        <v>105000</v>
      </c>
      <c r="M43" s="360"/>
      <c r="N43" s="360"/>
    </row>
    <row r="44" spans="1:14" ht="22.5" customHeight="1">
      <c r="A44" s="548"/>
      <c r="B44" s="550"/>
      <c r="C44" s="550"/>
      <c r="D44" s="551"/>
      <c r="E44" s="541"/>
      <c r="F44" s="541"/>
      <c r="G44" s="542"/>
      <c r="H44" s="543"/>
      <c r="I44" s="543"/>
      <c r="J44" s="347" t="s">
        <v>22</v>
      </c>
      <c r="K44" s="361">
        <v>0</v>
      </c>
      <c r="L44" s="361">
        <v>0</v>
      </c>
      <c r="M44" s="361"/>
      <c r="N44" s="361"/>
    </row>
    <row r="45" spans="1:14" ht="12.75">
      <c r="A45" s="548">
        <v>11</v>
      </c>
      <c r="B45" s="550">
        <v>600</v>
      </c>
      <c r="C45" s="550">
        <v>60016</v>
      </c>
      <c r="D45" s="551">
        <v>6050</v>
      </c>
      <c r="E45" s="541" t="s">
        <v>679</v>
      </c>
      <c r="F45" s="541" t="s">
        <v>136</v>
      </c>
      <c r="G45" s="542">
        <v>2012</v>
      </c>
      <c r="H45" s="543">
        <v>53000</v>
      </c>
      <c r="I45" s="543">
        <v>53000</v>
      </c>
      <c r="J45" s="342" t="s">
        <v>19</v>
      </c>
      <c r="K45" s="358"/>
      <c r="L45" s="358"/>
      <c r="M45" s="358"/>
      <c r="N45" s="358">
        <v>53000</v>
      </c>
    </row>
    <row r="46" spans="1:14" ht="12.75">
      <c r="A46" s="548"/>
      <c r="B46" s="550"/>
      <c r="C46" s="550"/>
      <c r="D46" s="551"/>
      <c r="E46" s="541"/>
      <c r="F46" s="541"/>
      <c r="G46" s="542"/>
      <c r="H46" s="543"/>
      <c r="I46" s="543"/>
      <c r="J46" s="344" t="s">
        <v>681</v>
      </c>
      <c r="K46" s="360"/>
      <c r="L46" s="360"/>
      <c r="M46" s="360"/>
      <c r="N46" s="360">
        <v>45000</v>
      </c>
    </row>
    <row r="47" spans="1:14" ht="12.75">
      <c r="A47" s="548"/>
      <c r="B47" s="550"/>
      <c r="C47" s="550"/>
      <c r="D47" s="551"/>
      <c r="E47" s="541"/>
      <c r="F47" s="541"/>
      <c r="G47" s="542"/>
      <c r="H47" s="543"/>
      <c r="I47" s="543"/>
      <c r="J47" s="344" t="s">
        <v>20</v>
      </c>
      <c r="K47" s="360"/>
      <c r="L47" s="360"/>
      <c r="M47" s="360"/>
      <c r="N47" s="360">
        <v>8000</v>
      </c>
    </row>
    <row r="48" spans="1:14" ht="12.75">
      <c r="A48" s="548"/>
      <c r="B48" s="550"/>
      <c r="C48" s="550"/>
      <c r="D48" s="551"/>
      <c r="E48" s="541"/>
      <c r="F48" s="541"/>
      <c r="G48" s="542"/>
      <c r="H48" s="543"/>
      <c r="I48" s="543"/>
      <c r="J48" s="347" t="s">
        <v>22</v>
      </c>
      <c r="K48" s="361"/>
      <c r="L48" s="361"/>
      <c r="M48" s="361"/>
      <c r="N48" s="361">
        <v>0</v>
      </c>
    </row>
    <row r="49" spans="1:18" ht="12.75">
      <c r="A49" s="548">
        <v>12</v>
      </c>
      <c r="B49" s="548">
        <v>600</v>
      </c>
      <c r="C49" s="548">
        <v>60016</v>
      </c>
      <c r="D49" s="549">
        <v>6050</v>
      </c>
      <c r="E49" s="546" t="s">
        <v>679</v>
      </c>
      <c r="F49" s="546" t="s">
        <v>153</v>
      </c>
      <c r="G49" s="547" t="s">
        <v>154</v>
      </c>
      <c r="H49" s="544">
        <v>310000</v>
      </c>
      <c r="I49" s="544">
        <v>310000</v>
      </c>
      <c r="J49" s="342" t="s">
        <v>19</v>
      </c>
      <c r="K49" s="358"/>
      <c r="L49" s="358">
        <v>63000</v>
      </c>
      <c r="M49" s="358"/>
      <c r="N49" s="358">
        <v>247000</v>
      </c>
      <c r="O49" s="359">
        <f aca="true" t="shared" si="2" ref="O49:R51">K49+K53+K57+K61+K65+K69+K73+K77</f>
        <v>221000</v>
      </c>
      <c r="P49" s="359">
        <f t="shared" si="2"/>
        <v>109000</v>
      </c>
      <c r="Q49" s="359">
        <f t="shared" si="2"/>
        <v>254000</v>
      </c>
      <c r="R49" s="359">
        <f t="shared" si="2"/>
        <v>3411000</v>
      </c>
    </row>
    <row r="50" spans="1:18" ht="12.75">
      <c r="A50" s="548"/>
      <c r="B50" s="548"/>
      <c r="C50" s="548"/>
      <c r="D50" s="549"/>
      <c r="E50" s="546"/>
      <c r="F50" s="546"/>
      <c r="G50" s="547"/>
      <c r="H50" s="544"/>
      <c r="I50" s="544"/>
      <c r="J50" s="344" t="s">
        <v>681</v>
      </c>
      <c r="K50" s="360"/>
      <c r="L50" s="360">
        <v>53000</v>
      </c>
      <c r="M50" s="360"/>
      <c r="N50" s="360">
        <v>209000</v>
      </c>
      <c r="O50" s="359">
        <f t="shared" si="2"/>
        <v>0</v>
      </c>
      <c r="P50" s="359">
        <f t="shared" si="2"/>
        <v>91000</v>
      </c>
      <c r="Q50" s="359">
        <f t="shared" si="2"/>
        <v>215000</v>
      </c>
      <c r="R50" s="359">
        <f t="shared" si="2"/>
        <v>2897000</v>
      </c>
    </row>
    <row r="51" spans="1:18" ht="12.75">
      <c r="A51" s="548"/>
      <c r="B51" s="548"/>
      <c r="C51" s="548"/>
      <c r="D51" s="549"/>
      <c r="E51" s="546"/>
      <c r="F51" s="546"/>
      <c r="G51" s="547"/>
      <c r="H51" s="544"/>
      <c r="I51" s="544"/>
      <c r="J51" s="344" t="s">
        <v>20</v>
      </c>
      <c r="K51" s="360"/>
      <c r="L51" s="360">
        <v>10000</v>
      </c>
      <c r="M51" s="360"/>
      <c r="N51" s="360">
        <v>38000</v>
      </c>
      <c r="O51" s="359">
        <f t="shared" si="2"/>
        <v>221000</v>
      </c>
      <c r="P51" s="359">
        <f t="shared" si="2"/>
        <v>18000</v>
      </c>
      <c r="Q51" s="359">
        <f t="shared" si="2"/>
        <v>39000</v>
      </c>
      <c r="R51" s="359">
        <f t="shared" si="2"/>
        <v>514000</v>
      </c>
    </row>
    <row r="52" spans="1:14" ht="12.75">
      <c r="A52" s="548"/>
      <c r="B52" s="548"/>
      <c r="C52" s="548"/>
      <c r="D52" s="549"/>
      <c r="E52" s="546"/>
      <c r="F52" s="546"/>
      <c r="G52" s="547"/>
      <c r="H52" s="544"/>
      <c r="I52" s="544"/>
      <c r="J52" s="352" t="s">
        <v>22</v>
      </c>
      <c r="K52" s="362"/>
      <c r="L52" s="362">
        <v>0</v>
      </c>
      <c r="M52" s="362"/>
      <c r="N52" s="362">
        <v>0</v>
      </c>
    </row>
    <row r="53" spans="1:14" ht="12.75">
      <c r="A53" s="548">
        <v>13</v>
      </c>
      <c r="B53" s="550">
        <v>600</v>
      </c>
      <c r="C53" s="550">
        <v>60016</v>
      </c>
      <c r="D53" s="551">
        <v>6050</v>
      </c>
      <c r="E53" s="541" t="s">
        <v>679</v>
      </c>
      <c r="F53" s="541" t="s">
        <v>158</v>
      </c>
      <c r="G53" s="542">
        <v>2008</v>
      </c>
      <c r="H53" s="543">
        <v>221000</v>
      </c>
      <c r="I53" s="543">
        <v>221000</v>
      </c>
      <c r="J53" s="342" t="s">
        <v>19</v>
      </c>
      <c r="K53" s="358">
        <v>221000</v>
      </c>
      <c r="L53" s="358"/>
      <c r="M53" s="358"/>
      <c r="N53" s="358"/>
    </row>
    <row r="54" spans="1:14" ht="12.75">
      <c r="A54" s="548"/>
      <c r="B54" s="550"/>
      <c r="C54" s="550"/>
      <c r="D54" s="551"/>
      <c r="E54" s="541"/>
      <c r="F54" s="541"/>
      <c r="G54" s="542"/>
      <c r="H54" s="543"/>
      <c r="I54" s="543"/>
      <c r="J54" s="344" t="s">
        <v>681</v>
      </c>
      <c r="K54" s="360">
        <v>0</v>
      </c>
      <c r="L54" s="360"/>
      <c r="M54" s="360"/>
      <c r="N54" s="360"/>
    </row>
    <row r="55" spans="1:14" ht="12.75">
      <c r="A55" s="548"/>
      <c r="B55" s="550"/>
      <c r="C55" s="550"/>
      <c r="D55" s="551"/>
      <c r="E55" s="541"/>
      <c r="F55" s="541"/>
      <c r="G55" s="542"/>
      <c r="H55" s="543"/>
      <c r="I55" s="543"/>
      <c r="J55" s="344" t="s">
        <v>20</v>
      </c>
      <c r="K55" s="360">
        <v>221000</v>
      </c>
      <c r="L55" s="360"/>
      <c r="M55" s="360"/>
      <c r="N55" s="360"/>
    </row>
    <row r="56" spans="1:14" ht="12.75">
      <c r="A56" s="548"/>
      <c r="B56" s="550"/>
      <c r="C56" s="550"/>
      <c r="D56" s="551"/>
      <c r="E56" s="541"/>
      <c r="F56" s="541"/>
      <c r="G56" s="542"/>
      <c r="H56" s="543"/>
      <c r="I56" s="543"/>
      <c r="J56" s="347" t="s">
        <v>22</v>
      </c>
      <c r="K56" s="362">
        <v>0</v>
      </c>
      <c r="L56" s="361"/>
      <c r="M56" s="361"/>
      <c r="N56" s="361"/>
    </row>
    <row r="57" spans="1:14" ht="17.25" customHeight="1">
      <c r="A57" s="548">
        <v>14</v>
      </c>
      <c r="B57" s="552">
        <v>600</v>
      </c>
      <c r="C57" s="552">
        <v>60016</v>
      </c>
      <c r="D57" s="553">
        <v>6050</v>
      </c>
      <c r="E57" s="554" t="s">
        <v>679</v>
      </c>
      <c r="F57" s="554" t="s">
        <v>684</v>
      </c>
      <c r="G57" s="555">
        <v>2009</v>
      </c>
      <c r="H57" s="556">
        <v>34000</v>
      </c>
      <c r="I57" s="556">
        <v>34000</v>
      </c>
      <c r="J57" s="350" t="s">
        <v>19</v>
      </c>
      <c r="K57" s="358"/>
      <c r="L57" s="358">
        <v>34000</v>
      </c>
      <c r="M57" s="363"/>
      <c r="N57" s="363"/>
    </row>
    <row r="58" spans="1:14" ht="17.25" customHeight="1">
      <c r="A58" s="548"/>
      <c r="B58" s="552"/>
      <c r="C58" s="552"/>
      <c r="D58" s="553"/>
      <c r="E58" s="554"/>
      <c r="F58" s="554"/>
      <c r="G58" s="555"/>
      <c r="H58" s="556"/>
      <c r="I58" s="556"/>
      <c r="J58" s="344" t="s">
        <v>681</v>
      </c>
      <c r="K58" s="360"/>
      <c r="L58" s="360">
        <v>28000</v>
      </c>
      <c r="M58" s="360"/>
      <c r="N58" s="360"/>
    </row>
    <row r="59" spans="1:14" ht="17.25" customHeight="1">
      <c r="A59" s="548"/>
      <c r="B59" s="552"/>
      <c r="C59" s="552"/>
      <c r="D59" s="553"/>
      <c r="E59" s="554"/>
      <c r="F59" s="554"/>
      <c r="G59" s="555"/>
      <c r="H59" s="556"/>
      <c r="I59" s="556"/>
      <c r="J59" s="344" t="s">
        <v>20</v>
      </c>
      <c r="K59" s="360"/>
      <c r="L59" s="360">
        <v>6000</v>
      </c>
      <c r="M59" s="360"/>
      <c r="N59" s="360"/>
    </row>
    <row r="60" spans="1:14" ht="17.25" customHeight="1">
      <c r="A60" s="548"/>
      <c r="B60" s="552"/>
      <c r="C60" s="552"/>
      <c r="D60" s="553"/>
      <c r="E60" s="554"/>
      <c r="F60" s="554"/>
      <c r="G60" s="555"/>
      <c r="H60" s="556"/>
      <c r="I60" s="556"/>
      <c r="J60" s="352" t="s">
        <v>22</v>
      </c>
      <c r="K60" s="362"/>
      <c r="L60" s="361">
        <v>0</v>
      </c>
      <c r="M60" s="362"/>
      <c r="N60" s="362"/>
    </row>
    <row r="61" spans="1:14" ht="12.75">
      <c r="A61" s="548">
        <v>15</v>
      </c>
      <c r="B61" s="550">
        <v>600</v>
      </c>
      <c r="C61" s="550">
        <v>60016</v>
      </c>
      <c r="D61" s="551">
        <v>6050</v>
      </c>
      <c r="E61" s="541" t="s">
        <v>679</v>
      </c>
      <c r="F61" s="541" t="s">
        <v>200</v>
      </c>
      <c r="G61" s="542" t="s">
        <v>141</v>
      </c>
      <c r="H61" s="543">
        <v>308000</v>
      </c>
      <c r="I61" s="543">
        <v>308000</v>
      </c>
      <c r="J61" s="342" t="s">
        <v>19</v>
      </c>
      <c r="K61" s="358"/>
      <c r="L61" s="358"/>
      <c r="M61" s="358"/>
      <c r="N61" s="358">
        <v>308000</v>
      </c>
    </row>
    <row r="62" spans="1:14" ht="12.75">
      <c r="A62" s="548"/>
      <c r="B62" s="550"/>
      <c r="C62" s="550"/>
      <c r="D62" s="551"/>
      <c r="E62" s="541"/>
      <c r="F62" s="541"/>
      <c r="G62" s="542"/>
      <c r="H62" s="543"/>
      <c r="I62" s="543"/>
      <c r="J62" s="344" t="s">
        <v>681</v>
      </c>
      <c r="K62" s="360"/>
      <c r="L62" s="360"/>
      <c r="M62" s="360"/>
      <c r="N62" s="360">
        <v>261000</v>
      </c>
    </row>
    <row r="63" spans="1:14" ht="12.75">
      <c r="A63" s="548"/>
      <c r="B63" s="550"/>
      <c r="C63" s="550"/>
      <c r="D63" s="551"/>
      <c r="E63" s="541"/>
      <c r="F63" s="541"/>
      <c r="G63" s="542"/>
      <c r="H63" s="543"/>
      <c r="I63" s="543"/>
      <c r="J63" s="344" t="s">
        <v>20</v>
      </c>
      <c r="K63" s="360"/>
      <c r="L63" s="360"/>
      <c r="M63" s="360"/>
      <c r="N63" s="360">
        <v>47000</v>
      </c>
    </row>
    <row r="64" spans="1:14" ht="12.75">
      <c r="A64" s="548"/>
      <c r="B64" s="550"/>
      <c r="C64" s="550"/>
      <c r="D64" s="551"/>
      <c r="E64" s="541"/>
      <c r="F64" s="541"/>
      <c r="G64" s="542"/>
      <c r="H64" s="543"/>
      <c r="I64" s="543"/>
      <c r="J64" s="347" t="s">
        <v>22</v>
      </c>
      <c r="K64" s="361"/>
      <c r="L64" s="361"/>
      <c r="M64" s="361"/>
      <c r="N64" s="361">
        <v>0</v>
      </c>
    </row>
    <row r="65" spans="1:14" ht="12.75">
      <c r="A65" s="548">
        <v>16</v>
      </c>
      <c r="B65" s="548">
        <v>600</v>
      </c>
      <c r="C65" s="548">
        <v>60016</v>
      </c>
      <c r="D65" s="549">
        <v>6050</v>
      </c>
      <c r="E65" s="546" t="s">
        <v>679</v>
      </c>
      <c r="F65" s="546" t="s">
        <v>209</v>
      </c>
      <c r="G65" s="547" t="s">
        <v>83</v>
      </c>
      <c r="H65" s="544">
        <v>117000</v>
      </c>
      <c r="I65" s="544">
        <v>117000</v>
      </c>
      <c r="J65" s="342" t="s">
        <v>19</v>
      </c>
      <c r="K65" s="358"/>
      <c r="L65" s="358">
        <v>6000</v>
      </c>
      <c r="M65" s="358">
        <v>111000</v>
      </c>
      <c r="N65" s="358"/>
    </row>
    <row r="66" spans="1:14" ht="12.75">
      <c r="A66" s="548"/>
      <c r="B66" s="548"/>
      <c r="C66" s="548"/>
      <c r="D66" s="549"/>
      <c r="E66" s="546"/>
      <c r="F66" s="546"/>
      <c r="G66" s="547"/>
      <c r="H66" s="544"/>
      <c r="I66" s="544"/>
      <c r="J66" s="344" t="s">
        <v>681</v>
      </c>
      <c r="K66" s="360"/>
      <c r="L66" s="360">
        <v>5000</v>
      </c>
      <c r="M66" s="360">
        <v>94000</v>
      </c>
      <c r="N66" s="360"/>
    </row>
    <row r="67" spans="1:14" ht="12.75">
      <c r="A67" s="548"/>
      <c r="B67" s="548"/>
      <c r="C67" s="548"/>
      <c r="D67" s="549"/>
      <c r="E67" s="546"/>
      <c r="F67" s="546"/>
      <c r="G67" s="547"/>
      <c r="H67" s="544"/>
      <c r="I67" s="544"/>
      <c r="J67" s="344" t="s">
        <v>20</v>
      </c>
      <c r="K67" s="360"/>
      <c r="L67" s="360">
        <v>1000</v>
      </c>
      <c r="M67" s="360">
        <v>17000</v>
      </c>
      <c r="N67" s="360"/>
    </row>
    <row r="68" spans="1:14" ht="12.75">
      <c r="A68" s="548"/>
      <c r="B68" s="548"/>
      <c r="C68" s="548"/>
      <c r="D68" s="549"/>
      <c r="E68" s="546"/>
      <c r="F68" s="546"/>
      <c r="G68" s="547"/>
      <c r="H68" s="544"/>
      <c r="I68" s="544"/>
      <c r="J68" s="352" t="s">
        <v>22</v>
      </c>
      <c r="K68" s="362"/>
      <c r="L68" s="362">
        <v>0</v>
      </c>
      <c r="M68" s="362">
        <v>0</v>
      </c>
      <c r="N68" s="362"/>
    </row>
    <row r="69" spans="1:14" ht="12.75">
      <c r="A69" s="548">
        <v>17</v>
      </c>
      <c r="B69" s="550">
        <v>600</v>
      </c>
      <c r="C69" s="550">
        <v>60016</v>
      </c>
      <c r="D69" s="551">
        <v>6050</v>
      </c>
      <c r="E69" s="541" t="s">
        <v>679</v>
      </c>
      <c r="F69" s="541" t="s">
        <v>213</v>
      </c>
      <c r="G69" s="542" t="s">
        <v>83</v>
      </c>
      <c r="H69" s="543">
        <v>149000</v>
      </c>
      <c r="I69" s="543">
        <v>149000</v>
      </c>
      <c r="J69" s="342" t="s">
        <v>19</v>
      </c>
      <c r="K69" s="358"/>
      <c r="L69" s="358">
        <v>6000</v>
      </c>
      <c r="M69" s="358">
        <v>143000</v>
      </c>
      <c r="N69" s="358"/>
    </row>
    <row r="70" spans="1:14" ht="12.75">
      <c r="A70" s="548"/>
      <c r="B70" s="550"/>
      <c r="C70" s="550"/>
      <c r="D70" s="551"/>
      <c r="E70" s="541"/>
      <c r="F70" s="541"/>
      <c r="G70" s="542"/>
      <c r="H70" s="543"/>
      <c r="I70" s="543"/>
      <c r="J70" s="344" t="s">
        <v>681</v>
      </c>
      <c r="K70" s="360"/>
      <c r="L70" s="360">
        <v>5000</v>
      </c>
      <c r="M70" s="360">
        <v>121000</v>
      </c>
      <c r="N70" s="360"/>
    </row>
    <row r="71" spans="1:14" ht="12.75">
      <c r="A71" s="548"/>
      <c r="B71" s="550"/>
      <c r="C71" s="550"/>
      <c r="D71" s="551"/>
      <c r="E71" s="541"/>
      <c r="F71" s="541"/>
      <c r="G71" s="542"/>
      <c r="H71" s="543"/>
      <c r="I71" s="543"/>
      <c r="J71" s="344" t="s">
        <v>20</v>
      </c>
      <c r="K71" s="360"/>
      <c r="L71" s="360">
        <v>1000</v>
      </c>
      <c r="M71" s="360">
        <v>22000</v>
      </c>
      <c r="N71" s="360"/>
    </row>
    <row r="72" spans="1:14" ht="12.75">
      <c r="A72" s="548"/>
      <c r="B72" s="550"/>
      <c r="C72" s="550"/>
      <c r="D72" s="551"/>
      <c r="E72" s="541"/>
      <c r="F72" s="541"/>
      <c r="G72" s="542"/>
      <c r="H72" s="543"/>
      <c r="I72" s="543"/>
      <c r="J72" s="347" t="s">
        <v>22</v>
      </c>
      <c r="K72" s="361"/>
      <c r="L72" s="361">
        <v>0</v>
      </c>
      <c r="M72" s="361">
        <v>0</v>
      </c>
      <c r="N72" s="361"/>
    </row>
    <row r="73" spans="1:14" ht="12.75">
      <c r="A73" s="548">
        <v>18</v>
      </c>
      <c r="B73" s="550">
        <v>600</v>
      </c>
      <c r="C73" s="550">
        <v>60016</v>
      </c>
      <c r="D73" s="551">
        <v>6050</v>
      </c>
      <c r="E73" s="541" t="s">
        <v>679</v>
      </c>
      <c r="F73" s="541" t="s">
        <v>685</v>
      </c>
      <c r="G73" s="542">
        <v>2012</v>
      </c>
      <c r="H73" s="543">
        <v>600000</v>
      </c>
      <c r="I73" s="543">
        <v>600000</v>
      </c>
      <c r="J73" s="342" t="s">
        <v>19</v>
      </c>
      <c r="K73" s="358"/>
      <c r="L73" s="358"/>
      <c r="M73" s="358"/>
      <c r="N73" s="358">
        <v>600000</v>
      </c>
    </row>
    <row r="74" spans="1:14" ht="12.75">
      <c r="A74" s="548"/>
      <c r="B74" s="550"/>
      <c r="C74" s="550"/>
      <c r="D74" s="551"/>
      <c r="E74" s="541"/>
      <c r="F74" s="541"/>
      <c r="G74" s="542"/>
      <c r="H74" s="543"/>
      <c r="I74" s="543"/>
      <c r="J74" s="344" t="s">
        <v>681</v>
      </c>
      <c r="K74" s="360"/>
      <c r="L74" s="360"/>
      <c r="M74" s="360"/>
      <c r="N74" s="360">
        <f>N73*0.85</f>
        <v>510000</v>
      </c>
    </row>
    <row r="75" spans="1:14" ht="12.75">
      <c r="A75" s="548"/>
      <c r="B75" s="550"/>
      <c r="C75" s="550"/>
      <c r="D75" s="551"/>
      <c r="E75" s="541"/>
      <c r="F75" s="541"/>
      <c r="G75" s="542"/>
      <c r="H75" s="543"/>
      <c r="I75" s="543"/>
      <c r="J75" s="344" t="s">
        <v>20</v>
      </c>
      <c r="K75" s="360"/>
      <c r="L75" s="360"/>
      <c r="M75" s="360"/>
      <c r="N75" s="360">
        <f>N73*0.15</f>
        <v>90000</v>
      </c>
    </row>
    <row r="76" spans="1:14" ht="12.75">
      <c r="A76" s="548"/>
      <c r="B76" s="550"/>
      <c r="C76" s="550"/>
      <c r="D76" s="551"/>
      <c r="E76" s="541"/>
      <c r="F76" s="541"/>
      <c r="G76" s="542"/>
      <c r="H76" s="543"/>
      <c r="I76" s="543"/>
      <c r="J76" s="347" t="s">
        <v>22</v>
      </c>
      <c r="K76" s="361"/>
      <c r="L76" s="361"/>
      <c r="M76" s="361"/>
      <c r="N76" s="361">
        <v>0</v>
      </c>
    </row>
    <row r="77" spans="1:14" ht="12.75">
      <c r="A77" s="548">
        <v>19</v>
      </c>
      <c r="B77" s="550">
        <v>600</v>
      </c>
      <c r="C77" s="550">
        <v>60016</v>
      </c>
      <c r="D77" s="551">
        <v>6050</v>
      </c>
      <c r="E77" s="541" t="s">
        <v>679</v>
      </c>
      <c r="F77" s="541" t="s">
        <v>686</v>
      </c>
      <c r="G77" s="542">
        <v>2014</v>
      </c>
      <c r="H77" s="543">
        <v>2256000</v>
      </c>
      <c r="I77" s="543">
        <v>2256000</v>
      </c>
      <c r="J77" s="342" t="s">
        <v>19</v>
      </c>
      <c r="K77" s="358"/>
      <c r="L77" s="358"/>
      <c r="M77" s="358"/>
      <c r="N77" s="358">
        <v>2256000</v>
      </c>
    </row>
    <row r="78" spans="1:14" ht="12.75">
      <c r="A78" s="548"/>
      <c r="B78" s="548"/>
      <c r="C78" s="548"/>
      <c r="D78" s="551"/>
      <c r="E78" s="541"/>
      <c r="F78" s="541"/>
      <c r="G78" s="542"/>
      <c r="H78" s="543"/>
      <c r="I78" s="543"/>
      <c r="J78" s="344" t="s">
        <v>681</v>
      </c>
      <c r="K78" s="360"/>
      <c r="L78" s="360"/>
      <c r="M78" s="360"/>
      <c r="N78" s="360">
        <v>1917000</v>
      </c>
    </row>
    <row r="79" spans="1:14" ht="12.75">
      <c r="A79" s="548"/>
      <c r="B79" s="548"/>
      <c r="C79" s="548"/>
      <c r="D79" s="551"/>
      <c r="E79" s="541"/>
      <c r="F79" s="541"/>
      <c r="G79" s="542"/>
      <c r="H79" s="543"/>
      <c r="I79" s="543"/>
      <c r="J79" s="344" t="s">
        <v>20</v>
      </c>
      <c r="K79" s="360"/>
      <c r="L79" s="360"/>
      <c r="M79" s="360"/>
      <c r="N79" s="360">
        <v>339000</v>
      </c>
    </row>
    <row r="80" spans="1:14" ht="12.75">
      <c r="A80" s="548"/>
      <c r="B80" s="550"/>
      <c r="C80" s="550"/>
      <c r="D80" s="551"/>
      <c r="E80" s="541"/>
      <c r="F80" s="541"/>
      <c r="G80" s="542"/>
      <c r="H80" s="543"/>
      <c r="I80" s="543"/>
      <c r="J80" s="347" t="s">
        <v>22</v>
      </c>
      <c r="K80" s="361"/>
      <c r="L80" s="361"/>
      <c r="M80" s="361"/>
      <c r="N80" s="361">
        <v>0</v>
      </c>
    </row>
    <row r="81" spans="1:18" ht="12.75">
      <c r="A81" s="548">
        <v>20</v>
      </c>
      <c r="B81" s="550">
        <v>600</v>
      </c>
      <c r="C81" s="550">
        <v>60016</v>
      </c>
      <c r="D81" s="551">
        <v>6050</v>
      </c>
      <c r="E81" s="541" t="s">
        <v>679</v>
      </c>
      <c r="F81" s="541" t="s">
        <v>687</v>
      </c>
      <c r="G81" s="542" t="s">
        <v>29</v>
      </c>
      <c r="H81" s="543">
        <v>1579000</v>
      </c>
      <c r="I81" s="543">
        <v>1579000</v>
      </c>
      <c r="J81" s="342" t="s">
        <v>19</v>
      </c>
      <c r="K81" s="358"/>
      <c r="L81" s="358"/>
      <c r="M81" s="358"/>
      <c r="N81" s="358">
        <v>1579000</v>
      </c>
      <c r="O81" s="359">
        <f aca="true" t="shared" si="3" ref="O81:R84">K81+K85+K89+K93+K97+K101+K105+K109+K113</f>
        <v>376000</v>
      </c>
      <c r="P81" s="359">
        <f t="shared" si="3"/>
        <v>1004000</v>
      </c>
      <c r="Q81" s="359">
        <f t="shared" si="3"/>
        <v>1061000</v>
      </c>
      <c r="R81" s="359">
        <f t="shared" si="3"/>
        <v>10055000</v>
      </c>
    </row>
    <row r="82" spans="1:18" ht="12.75">
      <c r="A82" s="548"/>
      <c r="B82" s="550"/>
      <c r="C82" s="550"/>
      <c r="D82" s="551"/>
      <c r="E82" s="541"/>
      <c r="F82" s="541"/>
      <c r="G82" s="542"/>
      <c r="H82" s="543"/>
      <c r="I82" s="543"/>
      <c r="J82" s="344" t="s">
        <v>681</v>
      </c>
      <c r="K82" s="360"/>
      <c r="L82" s="360"/>
      <c r="M82" s="360"/>
      <c r="N82" s="360">
        <v>1342000</v>
      </c>
      <c r="O82" s="359">
        <f t="shared" si="3"/>
        <v>0</v>
      </c>
      <c r="P82" s="359">
        <f t="shared" si="3"/>
        <v>853000</v>
      </c>
      <c r="Q82" s="359">
        <f t="shared" si="3"/>
        <v>901000</v>
      </c>
      <c r="R82" s="359">
        <f t="shared" si="3"/>
        <v>8545000</v>
      </c>
    </row>
    <row r="83" spans="1:18" ht="12.75">
      <c r="A83" s="548"/>
      <c r="B83" s="550"/>
      <c r="C83" s="550"/>
      <c r="D83" s="551"/>
      <c r="E83" s="541"/>
      <c r="F83" s="541"/>
      <c r="G83" s="542"/>
      <c r="H83" s="543"/>
      <c r="I83" s="543"/>
      <c r="J83" s="344" t="s">
        <v>20</v>
      </c>
      <c r="K83" s="360"/>
      <c r="L83" s="360"/>
      <c r="M83" s="360"/>
      <c r="N83" s="360">
        <v>237000</v>
      </c>
      <c r="O83" s="359">
        <f t="shared" si="3"/>
        <v>177000</v>
      </c>
      <c r="P83" s="359">
        <f t="shared" si="3"/>
        <v>151000</v>
      </c>
      <c r="Q83" s="359">
        <f t="shared" si="3"/>
        <v>160000</v>
      </c>
      <c r="R83" s="359">
        <f t="shared" si="3"/>
        <v>1510000</v>
      </c>
    </row>
    <row r="84" spans="1:18" ht="12.75">
      <c r="A84" s="548"/>
      <c r="B84" s="550"/>
      <c r="C84" s="550"/>
      <c r="D84" s="551"/>
      <c r="E84" s="541"/>
      <c r="F84" s="541"/>
      <c r="G84" s="542"/>
      <c r="H84" s="543"/>
      <c r="I84" s="543"/>
      <c r="J84" s="347" t="s">
        <v>22</v>
      </c>
      <c r="K84" s="361"/>
      <c r="L84" s="361"/>
      <c r="M84" s="361"/>
      <c r="N84" s="361">
        <v>0</v>
      </c>
      <c r="O84" s="359">
        <f t="shared" si="3"/>
        <v>199000</v>
      </c>
      <c r="P84" s="359">
        <f t="shared" si="3"/>
        <v>0</v>
      </c>
      <c r="Q84" s="359">
        <f t="shared" si="3"/>
        <v>0</v>
      </c>
      <c r="R84" s="359">
        <f t="shared" si="3"/>
        <v>0</v>
      </c>
    </row>
    <row r="85" spans="1:14" ht="12.75">
      <c r="A85" s="548">
        <v>21</v>
      </c>
      <c r="B85" s="552">
        <v>600</v>
      </c>
      <c r="C85" s="552">
        <v>60016</v>
      </c>
      <c r="D85" s="553">
        <v>6050</v>
      </c>
      <c r="E85" s="554" t="s">
        <v>679</v>
      </c>
      <c r="F85" s="554" t="s">
        <v>688</v>
      </c>
      <c r="G85" s="555" t="s">
        <v>29</v>
      </c>
      <c r="H85" s="556">
        <v>2312000</v>
      </c>
      <c r="I85" s="556">
        <v>2312000</v>
      </c>
      <c r="J85" s="350" t="s">
        <v>19</v>
      </c>
      <c r="K85" s="363"/>
      <c r="L85" s="363"/>
      <c r="M85" s="363"/>
      <c r="N85" s="363">
        <v>2312000</v>
      </c>
    </row>
    <row r="86" spans="1:14" ht="12.75">
      <c r="A86" s="548"/>
      <c r="B86" s="552"/>
      <c r="C86" s="552"/>
      <c r="D86" s="553"/>
      <c r="E86" s="554"/>
      <c r="F86" s="554"/>
      <c r="G86" s="555"/>
      <c r="H86" s="556"/>
      <c r="I86" s="556"/>
      <c r="J86" s="344" t="s">
        <v>681</v>
      </c>
      <c r="K86" s="360"/>
      <c r="L86" s="360"/>
      <c r="M86" s="360"/>
      <c r="N86" s="360">
        <v>1965000</v>
      </c>
    </row>
    <row r="87" spans="1:14" ht="12.75">
      <c r="A87" s="548"/>
      <c r="B87" s="552"/>
      <c r="C87" s="552"/>
      <c r="D87" s="553"/>
      <c r="E87" s="554"/>
      <c r="F87" s="554"/>
      <c r="G87" s="555"/>
      <c r="H87" s="556"/>
      <c r="I87" s="556"/>
      <c r="J87" s="344" t="s">
        <v>20</v>
      </c>
      <c r="K87" s="360"/>
      <c r="L87" s="360"/>
      <c r="M87" s="360"/>
      <c r="N87" s="360">
        <v>347000</v>
      </c>
    </row>
    <row r="88" spans="1:14" ht="12.75">
      <c r="A88" s="548"/>
      <c r="B88" s="552"/>
      <c r="C88" s="552"/>
      <c r="D88" s="553"/>
      <c r="E88" s="554"/>
      <c r="F88" s="554"/>
      <c r="G88" s="555"/>
      <c r="H88" s="556"/>
      <c r="I88" s="556"/>
      <c r="J88" s="352" t="s">
        <v>22</v>
      </c>
      <c r="K88" s="362"/>
      <c r="L88" s="362"/>
      <c r="M88" s="362"/>
      <c r="N88" s="361">
        <v>0</v>
      </c>
    </row>
    <row r="89" spans="1:14" ht="12.75">
      <c r="A89" s="548">
        <v>22</v>
      </c>
      <c r="B89" s="550">
        <v>600</v>
      </c>
      <c r="C89" s="550">
        <v>60016</v>
      </c>
      <c r="D89" s="551">
        <v>6050</v>
      </c>
      <c r="E89" s="541" t="s">
        <v>679</v>
      </c>
      <c r="F89" s="541" t="s">
        <v>689</v>
      </c>
      <c r="G89" s="542">
        <v>2014</v>
      </c>
      <c r="H89" s="543">
        <v>1467000</v>
      </c>
      <c r="I89" s="543">
        <v>1467000</v>
      </c>
      <c r="J89" s="342" t="s">
        <v>19</v>
      </c>
      <c r="K89" s="358"/>
      <c r="L89" s="358"/>
      <c r="M89" s="358"/>
      <c r="N89" s="358">
        <v>1467000</v>
      </c>
    </row>
    <row r="90" spans="1:14" ht="12.75">
      <c r="A90" s="548"/>
      <c r="B90" s="550"/>
      <c r="C90" s="550"/>
      <c r="D90" s="551"/>
      <c r="E90" s="541"/>
      <c r="F90" s="541"/>
      <c r="G90" s="542"/>
      <c r="H90" s="543"/>
      <c r="I90" s="543"/>
      <c r="J90" s="344" t="s">
        <v>681</v>
      </c>
      <c r="K90" s="360"/>
      <c r="L90" s="360"/>
      <c r="M90" s="360"/>
      <c r="N90" s="360">
        <v>1246000</v>
      </c>
    </row>
    <row r="91" spans="1:14" ht="12.75">
      <c r="A91" s="548"/>
      <c r="B91" s="550"/>
      <c r="C91" s="550"/>
      <c r="D91" s="551"/>
      <c r="E91" s="541"/>
      <c r="F91" s="541"/>
      <c r="G91" s="542"/>
      <c r="H91" s="543"/>
      <c r="I91" s="543"/>
      <c r="J91" s="344" t="s">
        <v>20</v>
      </c>
      <c r="K91" s="360"/>
      <c r="L91" s="360"/>
      <c r="M91" s="360"/>
      <c r="N91" s="360">
        <v>221000</v>
      </c>
    </row>
    <row r="92" spans="1:14" ht="12.75">
      <c r="A92" s="548"/>
      <c r="B92" s="550"/>
      <c r="C92" s="550"/>
      <c r="D92" s="551"/>
      <c r="E92" s="541"/>
      <c r="F92" s="541"/>
      <c r="G92" s="542"/>
      <c r="H92" s="543"/>
      <c r="I92" s="543"/>
      <c r="J92" s="347" t="s">
        <v>22</v>
      </c>
      <c r="K92" s="361"/>
      <c r="L92" s="361"/>
      <c r="M92" s="361"/>
      <c r="N92" s="361">
        <v>0</v>
      </c>
    </row>
    <row r="93" spans="1:14" ht="12.75">
      <c r="A93" s="548">
        <v>23</v>
      </c>
      <c r="B93" s="548">
        <v>600</v>
      </c>
      <c r="C93" s="548">
        <v>60016</v>
      </c>
      <c r="D93" s="549">
        <v>6050</v>
      </c>
      <c r="E93" s="546" t="s">
        <v>679</v>
      </c>
      <c r="F93" s="546" t="s">
        <v>691</v>
      </c>
      <c r="G93" s="547">
        <v>2012</v>
      </c>
      <c r="H93" s="544">
        <v>1297000</v>
      </c>
      <c r="I93" s="544">
        <v>1297000</v>
      </c>
      <c r="J93" s="342" t="s">
        <v>19</v>
      </c>
      <c r="K93" s="358"/>
      <c r="L93" s="358"/>
      <c r="M93" s="358"/>
      <c r="N93" s="358">
        <v>1297000</v>
      </c>
    </row>
    <row r="94" spans="1:14" ht="12.75">
      <c r="A94" s="548"/>
      <c r="B94" s="548"/>
      <c r="C94" s="548"/>
      <c r="D94" s="549"/>
      <c r="E94" s="546"/>
      <c r="F94" s="546"/>
      <c r="G94" s="547"/>
      <c r="H94" s="544"/>
      <c r="I94" s="544"/>
      <c r="J94" s="344" t="s">
        <v>681</v>
      </c>
      <c r="K94" s="360"/>
      <c r="L94" s="360"/>
      <c r="M94" s="360"/>
      <c r="N94" s="360">
        <v>1102000</v>
      </c>
    </row>
    <row r="95" spans="1:14" ht="12.75">
      <c r="A95" s="548"/>
      <c r="B95" s="548"/>
      <c r="C95" s="548"/>
      <c r="D95" s="549"/>
      <c r="E95" s="546"/>
      <c r="F95" s="546"/>
      <c r="G95" s="547"/>
      <c r="H95" s="544"/>
      <c r="I95" s="544"/>
      <c r="J95" s="344" t="s">
        <v>20</v>
      </c>
      <c r="K95" s="360"/>
      <c r="L95" s="360"/>
      <c r="M95" s="360"/>
      <c r="N95" s="360">
        <v>195000</v>
      </c>
    </row>
    <row r="96" spans="1:14" ht="12.75">
      <c r="A96" s="548"/>
      <c r="B96" s="548"/>
      <c r="C96" s="548"/>
      <c r="D96" s="549"/>
      <c r="E96" s="546"/>
      <c r="F96" s="546"/>
      <c r="G96" s="547"/>
      <c r="H96" s="544"/>
      <c r="I96" s="544"/>
      <c r="J96" s="352" t="s">
        <v>22</v>
      </c>
      <c r="K96" s="362"/>
      <c r="L96" s="362"/>
      <c r="M96" s="362"/>
      <c r="N96" s="361">
        <v>0</v>
      </c>
    </row>
    <row r="97" spans="1:14" ht="12.75">
      <c r="A97" s="548">
        <v>24</v>
      </c>
      <c r="B97" s="550">
        <v>600</v>
      </c>
      <c r="C97" s="550">
        <v>60016</v>
      </c>
      <c r="D97" s="551">
        <v>6050</v>
      </c>
      <c r="E97" s="541" t="s">
        <v>679</v>
      </c>
      <c r="F97" s="541" t="s">
        <v>692</v>
      </c>
      <c r="G97" s="542">
        <v>2014</v>
      </c>
      <c r="H97" s="543">
        <v>2100000</v>
      </c>
      <c r="I97" s="543">
        <v>2100000</v>
      </c>
      <c r="J97" s="342" t="s">
        <v>19</v>
      </c>
      <c r="K97" s="358"/>
      <c r="L97" s="358"/>
      <c r="M97" s="358"/>
      <c r="N97" s="358">
        <v>2100000</v>
      </c>
    </row>
    <row r="98" spans="1:14" ht="12.75">
      <c r="A98" s="548"/>
      <c r="B98" s="550"/>
      <c r="C98" s="550"/>
      <c r="D98" s="551"/>
      <c r="E98" s="541"/>
      <c r="F98" s="541"/>
      <c r="G98" s="542"/>
      <c r="H98" s="543"/>
      <c r="I98" s="543"/>
      <c r="J98" s="344" t="s">
        <v>681</v>
      </c>
      <c r="K98" s="360"/>
      <c r="L98" s="360"/>
      <c r="M98" s="360"/>
      <c r="N98" s="360">
        <f>N97*0.85</f>
        <v>1785000</v>
      </c>
    </row>
    <row r="99" spans="1:14" ht="12.75">
      <c r="A99" s="548"/>
      <c r="B99" s="550"/>
      <c r="C99" s="550"/>
      <c r="D99" s="551"/>
      <c r="E99" s="541"/>
      <c r="F99" s="541"/>
      <c r="G99" s="542"/>
      <c r="H99" s="543"/>
      <c r="I99" s="543"/>
      <c r="J99" s="344" t="s">
        <v>20</v>
      </c>
      <c r="K99" s="360"/>
      <c r="L99" s="360"/>
      <c r="M99" s="360"/>
      <c r="N99" s="360">
        <f>N97*0.15</f>
        <v>315000</v>
      </c>
    </row>
    <row r="100" spans="1:14" ht="12.75">
      <c r="A100" s="548"/>
      <c r="B100" s="550"/>
      <c r="C100" s="550"/>
      <c r="D100" s="551"/>
      <c r="E100" s="541"/>
      <c r="F100" s="541"/>
      <c r="G100" s="542"/>
      <c r="H100" s="543"/>
      <c r="I100" s="543"/>
      <c r="J100" s="347" t="s">
        <v>22</v>
      </c>
      <c r="K100" s="361"/>
      <c r="L100" s="361"/>
      <c r="M100" s="361"/>
      <c r="N100" s="361">
        <v>0</v>
      </c>
    </row>
    <row r="101" spans="1:14" ht="12.75">
      <c r="A101" s="548">
        <v>25</v>
      </c>
      <c r="B101" s="552">
        <v>600</v>
      </c>
      <c r="C101" s="552">
        <v>60016</v>
      </c>
      <c r="D101" s="553">
        <v>6050</v>
      </c>
      <c r="E101" s="554" t="s">
        <v>679</v>
      </c>
      <c r="F101" s="554" t="s">
        <v>693</v>
      </c>
      <c r="G101" s="555" t="s">
        <v>292</v>
      </c>
      <c r="H101" s="556">
        <v>2000000</v>
      </c>
      <c r="I101" s="556">
        <v>2000000</v>
      </c>
      <c r="J101" s="350" t="s">
        <v>19</v>
      </c>
      <c r="L101" s="363"/>
      <c r="M101" s="363">
        <v>700000</v>
      </c>
      <c r="N101" s="363">
        <v>1300000</v>
      </c>
    </row>
    <row r="102" spans="1:14" ht="12.75">
      <c r="A102" s="548"/>
      <c r="B102" s="552"/>
      <c r="C102" s="552"/>
      <c r="D102" s="553"/>
      <c r="E102" s="554"/>
      <c r="F102" s="554"/>
      <c r="G102" s="555"/>
      <c r="H102" s="556"/>
      <c r="I102" s="556"/>
      <c r="J102" s="344" t="s">
        <v>681</v>
      </c>
      <c r="K102" s="364"/>
      <c r="L102" s="360"/>
      <c r="M102" s="360">
        <f>M101*0.85</f>
        <v>595000</v>
      </c>
      <c r="N102" s="360">
        <f>N101*0.85</f>
        <v>1105000</v>
      </c>
    </row>
    <row r="103" spans="1:14" ht="12.75">
      <c r="A103" s="548"/>
      <c r="B103" s="552"/>
      <c r="C103" s="552"/>
      <c r="D103" s="553"/>
      <c r="E103" s="554"/>
      <c r="F103" s="554"/>
      <c r="G103" s="555"/>
      <c r="H103" s="556"/>
      <c r="I103" s="556"/>
      <c r="J103" s="344" t="s">
        <v>20</v>
      </c>
      <c r="K103" s="364"/>
      <c r="L103" s="360"/>
      <c r="M103" s="360">
        <f>M101*0.15</f>
        <v>105000</v>
      </c>
      <c r="N103" s="360">
        <f>N101*0.15</f>
        <v>195000</v>
      </c>
    </row>
    <row r="104" spans="1:14" ht="12.75">
      <c r="A104" s="548"/>
      <c r="B104" s="552"/>
      <c r="C104" s="552"/>
      <c r="D104" s="553"/>
      <c r="E104" s="554"/>
      <c r="F104" s="554"/>
      <c r="G104" s="555"/>
      <c r="H104" s="556"/>
      <c r="I104" s="556"/>
      <c r="J104" s="352" t="s">
        <v>22</v>
      </c>
      <c r="L104" s="362"/>
      <c r="M104" s="361">
        <v>0</v>
      </c>
      <c r="N104" s="361">
        <v>0</v>
      </c>
    </row>
    <row r="105" spans="1:14" ht="12.75">
      <c r="A105" s="548">
        <v>26</v>
      </c>
      <c r="B105" s="550">
        <v>750</v>
      </c>
      <c r="C105" s="550">
        <v>75023</v>
      </c>
      <c r="D105" s="551">
        <v>6050</v>
      </c>
      <c r="E105" s="541" t="s">
        <v>679</v>
      </c>
      <c r="F105" s="541" t="s">
        <v>313</v>
      </c>
      <c r="G105" s="542" t="s">
        <v>34</v>
      </c>
      <c r="H105" s="543">
        <v>270000</v>
      </c>
      <c r="I105" s="543">
        <v>270000</v>
      </c>
      <c r="J105" s="342" t="s">
        <v>19</v>
      </c>
      <c r="K105" s="358">
        <v>266000</v>
      </c>
      <c r="L105" s="358"/>
      <c r="M105" s="358"/>
      <c r="N105" s="358"/>
    </row>
    <row r="106" spans="1:14" ht="12.75">
      <c r="A106" s="548"/>
      <c r="B106" s="550"/>
      <c r="C106" s="550"/>
      <c r="D106" s="551"/>
      <c r="E106" s="541"/>
      <c r="F106" s="541"/>
      <c r="G106" s="542"/>
      <c r="H106" s="543"/>
      <c r="I106" s="543"/>
      <c r="J106" s="344" t="s">
        <v>681</v>
      </c>
      <c r="K106" s="360">
        <v>0</v>
      </c>
      <c r="L106" s="360"/>
      <c r="M106" s="360"/>
      <c r="N106" s="360"/>
    </row>
    <row r="107" spans="1:14" ht="12.75">
      <c r="A107" s="548"/>
      <c r="B107" s="550"/>
      <c r="C107" s="550"/>
      <c r="D107" s="551"/>
      <c r="E107" s="541"/>
      <c r="F107" s="541"/>
      <c r="G107" s="542"/>
      <c r="H107" s="543"/>
      <c r="I107" s="543"/>
      <c r="J107" s="344" t="s">
        <v>20</v>
      </c>
      <c r="K107" s="360">
        <v>67000</v>
      </c>
      <c r="L107" s="360"/>
      <c r="M107" s="360"/>
      <c r="N107" s="360"/>
    </row>
    <row r="108" spans="1:14" ht="12.75">
      <c r="A108" s="548"/>
      <c r="B108" s="550"/>
      <c r="C108" s="550"/>
      <c r="D108" s="551"/>
      <c r="E108" s="541"/>
      <c r="F108" s="541"/>
      <c r="G108" s="542"/>
      <c r="H108" s="543"/>
      <c r="I108" s="543"/>
      <c r="J108" s="347" t="s">
        <v>22</v>
      </c>
      <c r="K108" s="361">
        <v>199000</v>
      </c>
      <c r="L108" s="361"/>
      <c r="M108" s="361"/>
      <c r="N108" s="361"/>
    </row>
    <row r="109" spans="1:14" ht="12.75">
      <c r="A109" s="548">
        <v>27</v>
      </c>
      <c r="B109" s="550">
        <v>750</v>
      </c>
      <c r="C109" s="550">
        <v>75023</v>
      </c>
      <c r="D109" s="551">
        <v>6050</v>
      </c>
      <c r="E109" s="541" t="s">
        <v>679</v>
      </c>
      <c r="F109" s="541" t="s">
        <v>317</v>
      </c>
      <c r="G109" s="542" t="s">
        <v>62</v>
      </c>
      <c r="H109" s="543">
        <v>450000</v>
      </c>
      <c r="I109" s="543">
        <v>450000</v>
      </c>
      <c r="J109" s="342" t="s">
        <v>19</v>
      </c>
      <c r="K109" s="358">
        <v>46000</v>
      </c>
      <c r="L109" s="358">
        <v>404000</v>
      </c>
      <c r="M109" s="358"/>
      <c r="N109" s="358"/>
    </row>
    <row r="110" spans="1:14" ht="12.75">
      <c r="A110" s="548"/>
      <c r="B110" s="550"/>
      <c r="C110" s="550"/>
      <c r="D110" s="551"/>
      <c r="E110" s="541"/>
      <c r="F110" s="541"/>
      <c r="G110" s="542"/>
      <c r="H110" s="543"/>
      <c r="I110" s="543"/>
      <c r="J110" s="344" t="s">
        <v>681</v>
      </c>
      <c r="K110" s="360">
        <v>0</v>
      </c>
      <c r="L110" s="360">
        <v>343000</v>
      </c>
      <c r="M110" s="360"/>
      <c r="N110" s="360"/>
    </row>
    <row r="111" spans="1:14" ht="12.75">
      <c r="A111" s="548"/>
      <c r="B111" s="550"/>
      <c r="C111" s="550"/>
      <c r="D111" s="551"/>
      <c r="E111" s="541"/>
      <c r="F111" s="541"/>
      <c r="G111" s="542"/>
      <c r="H111" s="543"/>
      <c r="I111" s="543"/>
      <c r="J111" s="344" t="s">
        <v>20</v>
      </c>
      <c r="K111" s="360">
        <v>46000</v>
      </c>
      <c r="L111" s="360">
        <v>61000</v>
      </c>
      <c r="M111" s="360"/>
      <c r="N111" s="360"/>
    </row>
    <row r="112" spans="1:14" ht="12.75">
      <c r="A112" s="548"/>
      <c r="B112" s="550"/>
      <c r="C112" s="550"/>
      <c r="D112" s="551"/>
      <c r="E112" s="541"/>
      <c r="F112" s="541"/>
      <c r="G112" s="542"/>
      <c r="H112" s="543"/>
      <c r="I112" s="543"/>
      <c r="J112" s="347" t="s">
        <v>22</v>
      </c>
      <c r="K112" s="361">
        <v>0</v>
      </c>
      <c r="L112" s="361">
        <v>0</v>
      </c>
      <c r="M112" s="361"/>
      <c r="N112" s="361"/>
    </row>
    <row r="113" spans="1:14" ht="17.25" customHeight="1">
      <c r="A113" s="548">
        <v>28</v>
      </c>
      <c r="B113" s="550">
        <v>750</v>
      </c>
      <c r="C113" s="550">
        <v>75023</v>
      </c>
      <c r="D113" s="551">
        <v>6050</v>
      </c>
      <c r="E113" s="541" t="s">
        <v>679</v>
      </c>
      <c r="F113" s="541" t="s">
        <v>694</v>
      </c>
      <c r="G113" s="542" t="s">
        <v>39</v>
      </c>
      <c r="H113" s="543">
        <v>1150000</v>
      </c>
      <c r="I113" s="543">
        <v>1150000</v>
      </c>
      <c r="J113" s="342" t="s">
        <v>19</v>
      </c>
      <c r="K113" s="358">
        <v>64000</v>
      </c>
      <c r="L113" s="358">
        <v>600000</v>
      </c>
      <c r="M113" s="358">
        <v>361000</v>
      </c>
      <c r="N113" s="358"/>
    </row>
    <row r="114" spans="1:14" ht="17.25" customHeight="1">
      <c r="A114" s="548"/>
      <c r="B114" s="550"/>
      <c r="C114" s="550"/>
      <c r="D114" s="551"/>
      <c r="E114" s="541"/>
      <c r="F114" s="541"/>
      <c r="G114" s="542"/>
      <c r="H114" s="543"/>
      <c r="I114" s="543"/>
      <c r="J114" s="344" t="s">
        <v>681</v>
      </c>
      <c r="K114" s="360">
        <v>0</v>
      </c>
      <c r="L114" s="360">
        <f>L113*0.85</f>
        <v>510000</v>
      </c>
      <c r="M114" s="360">
        <v>306000</v>
      </c>
      <c r="N114" s="360"/>
    </row>
    <row r="115" spans="1:14" ht="17.25" customHeight="1">
      <c r="A115" s="548"/>
      <c r="B115" s="550"/>
      <c r="C115" s="550"/>
      <c r="D115" s="551"/>
      <c r="E115" s="541"/>
      <c r="F115" s="541"/>
      <c r="G115" s="542"/>
      <c r="H115" s="543"/>
      <c r="I115" s="543"/>
      <c r="J115" s="344" t="s">
        <v>20</v>
      </c>
      <c r="K115" s="360">
        <v>64000</v>
      </c>
      <c r="L115" s="360">
        <f>L113*0.15</f>
        <v>90000</v>
      </c>
      <c r="M115" s="360">
        <v>55000</v>
      </c>
      <c r="N115" s="360"/>
    </row>
    <row r="116" spans="1:14" ht="17.25" customHeight="1">
      <c r="A116" s="548"/>
      <c r="B116" s="550"/>
      <c r="C116" s="550"/>
      <c r="D116" s="551"/>
      <c r="E116" s="541"/>
      <c r="F116" s="541"/>
      <c r="G116" s="542"/>
      <c r="H116" s="543"/>
      <c r="I116" s="543"/>
      <c r="J116" s="347" t="s">
        <v>22</v>
      </c>
      <c r="K116" s="361">
        <v>0</v>
      </c>
      <c r="L116" s="361">
        <v>0</v>
      </c>
      <c r="M116" s="361">
        <v>0</v>
      </c>
      <c r="N116" s="361"/>
    </row>
    <row r="117" spans="1:18" ht="12.75">
      <c r="A117" s="548">
        <v>29</v>
      </c>
      <c r="B117" s="550">
        <v>750</v>
      </c>
      <c r="C117" s="550">
        <v>75023</v>
      </c>
      <c r="D117" s="551">
        <v>6050</v>
      </c>
      <c r="E117" s="541" t="s">
        <v>679</v>
      </c>
      <c r="F117" s="541" t="s">
        <v>330</v>
      </c>
      <c r="G117" s="542" t="s">
        <v>180</v>
      </c>
      <c r="H117" s="543">
        <v>5031450</v>
      </c>
      <c r="I117" s="543">
        <v>5031450</v>
      </c>
      <c r="J117" s="342" t="s">
        <v>19</v>
      </c>
      <c r="K117" s="358">
        <v>1000000</v>
      </c>
      <c r="L117" s="358">
        <v>2511450</v>
      </c>
      <c r="M117" s="358">
        <v>1520000</v>
      </c>
      <c r="N117" s="358"/>
      <c r="O117" s="359">
        <f aca="true" t="shared" si="4" ref="O117:R120">K117+K121+K125+K129+K133+K137+K141+K145+K149+K153</f>
        <v>4402000</v>
      </c>
      <c r="P117" s="359">
        <f t="shared" si="4"/>
        <v>3478450</v>
      </c>
      <c r="Q117" s="359">
        <f t="shared" si="4"/>
        <v>1520000</v>
      </c>
      <c r="R117" s="359">
        <f t="shared" si="4"/>
        <v>0</v>
      </c>
    </row>
    <row r="118" spans="1:18" ht="12.75">
      <c r="A118" s="548"/>
      <c r="B118" s="550"/>
      <c r="C118" s="550"/>
      <c r="D118" s="551"/>
      <c r="E118" s="541"/>
      <c r="F118" s="541"/>
      <c r="G118" s="542"/>
      <c r="H118" s="543"/>
      <c r="I118" s="543"/>
      <c r="J118" s="344" t="s">
        <v>681</v>
      </c>
      <c r="K118" s="360">
        <v>850000</v>
      </c>
      <c r="L118" s="360">
        <v>2134000</v>
      </c>
      <c r="M118" s="360">
        <f>M117*0.85</f>
        <v>1292000</v>
      </c>
      <c r="N118" s="360"/>
      <c r="O118" s="359">
        <f t="shared" si="4"/>
        <v>850000</v>
      </c>
      <c r="P118" s="359">
        <f t="shared" si="4"/>
        <v>2955000</v>
      </c>
      <c r="Q118" s="359">
        <f t="shared" si="4"/>
        <v>1292000</v>
      </c>
      <c r="R118" s="359">
        <f t="shared" si="4"/>
        <v>0</v>
      </c>
    </row>
    <row r="119" spans="1:18" ht="12.75">
      <c r="A119" s="548"/>
      <c r="B119" s="550"/>
      <c r="C119" s="550"/>
      <c r="D119" s="551"/>
      <c r="E119" s="541"/>
      <c r="F119" s="541"/>
      <c r="G119" s="542"/>
      <c r="H119" s="543"/>
      <c r="I119" s="543"/>
      <c r="J119" s="344" t="s">
        <v>20</v>
      </c>
      <c r="K119" s="360">
        <v>150000</v>
      </c>
      <c r="L119" s="360">
        <v>377450</v>
      </c>
      <c r="M119" s="360">
        <f>M117*0.15</f>
        <v>228000</v>
      </c>
      <c r="N119" s="360"/>
      <c r="O119" s="359">
        <f t="shared" si="4"/>
        <v>1364000</v>
      </c>
      <c r="P119" s="359">
        <f t="shared" si="4"/>
        <v>523450</v>
      </c>
      <c r="Q119" s="359">
        <f t="shared" si="4"/>
        <v>228000</v>
      </c>
      <c r="R119" s="359">
        <f t="shared" si="4"/>
        <v>0</v>
      </c>
    </row>
    <row r="120" spans="1:18" ht="12.75">
      <c r="A120" s="548"/>
      <c r="B120" s="550"/>
      <c r="C120" s="550"/>
      <c r="D120" s="551"/>
      <c r="E120" s="541"/>
      <c r="F120" s="541"/>
      <c r="G120" s="542"/>
      <c r="H120" s="543"/>
      <c r="I120" s="543"/>
      <c r="J120" s="347" t="s">
        <v>22</v>
      </c>
      <c r="K120" s="361">
        <v>0</v>
      </c>
      <c r="L120" s="361">
        <v>0</v>
      </c>
      <c r="M120" s="361">
        <v>0</v>
      </c>
      <c r="N120" s="361"/>
      <c r="O120" s="359">
        <f t="shared" si="4"/>
        <v>2188000</v>
      </c>
      <c r="P120" s="359">
        <f t="shared" si="4"/>
        <v>0</v>
      </c>
      <c r="Q120" s="359">
        <f t="shared" si="4"/>
        <v>0</v>
      </c>
      <c r="R120" s="359">
        <f t="shared" si="4"/>
        <v>0</v>
      </c>
    </row>
    <row r="121" spans="1:14" ht="12.75">
      <c r="A121" s="548">
        <v>30</v>
      </c>
      <c r="B121" s="550">
        <v>801</v>
      </c>
      <c r="C121" s="550">
        <v>80101</v>
      </c>
      <c r="D121" s="551">
        <v>6050</v>
      </c>
      <c r="E121" s="541" t="s">
        <v>679</v>
      </c>
      <c r="F121" s="541" t="s">
        <v>695</v>
      </c>
      <c r="G121" s="542">
        <v>2009</v>
      </c>
      <c r="H121" s="543">
        <v>727000</v>
      </c>
      <c r="I121" s="543">
        <v>727000</v>
      </c>
      <c r="J121" s="342" t="s">
        <v>19</v>
      </c>
      <c r="K121" s="358"/>
      <c r="L121" s="358">
        <v>727000</v>
      </c>
      <c r="M121" s="358"/>
      <c r="N121" s="358"/>
    </row>
    <row r="122" spans="1:14" ht="12.75">
      <c r="A122" s="548"/>
      <c r="B122" s="550"/>
      <c r="C122" s="550"/>
      <c r="D122" s="551"/>
      <c r="E122" s="541"/>
      <c r="F122" s="541"/>
      <c r="G122" s="542"/>
      <c r="H122" s="543"/>
      <c r="I122" s="543"/>
      <c r="J122" s="344" t="s">
        <v>681</v>
      </c>
      <c r="K122" s="360"/>
      <c r="L122" s="360">
        <v>617000</v>
      </c>
      <c r="M122" s="360"/>
      <c r="N122" s="360"/>
    </row>
    <row r="123" spans="1:14" ht="12.75">
      <c r="A123" s="548"/>
      <c r="B123" s="550"/>
      <c r="C123" s="550"/>
      <c r="D123" s="551"/>
      <c r="E123" s="541"/>
      <c r="F123" s="541"/>
      <c r="G123" s="542"/>
      <c r="H123" s="543"/>
      <c r="I123" s="543"/>
      <c r="J123" s="344" t="s">
        <v>20</v>
      </c>
      <c r="K123" s="360"/>
      <c r="L123" s="360">
        <v>110000</v>
      </c>
      <c r="M123" s="360"/>
      <c r="N123" s="360"/>
    </row>
    <row r="124" spans="1:14" ht="12.75">
      <c r="A124" s="548"/>
      <c r="B124" s="550"/>
      <c r="C124" s="550"/>
      <c r="D124" s="551"/>
      <c r="E124" s="541"/>
      <c r="F124" s="541"/>
      <c r="G124" s="542"/>
      <c r="H124" s="543"/>
      <c r="I124" s="543"/>
      <c r="J124" s="347" t="s">
        <v>22</v>
      </c>
      <c r="K124" s="361"/>
      <c r="L124" s="361">
        <v>0</v>
      </c>
      <c r="M124" s="361"/>
      <c r="N124" s="361"/>
    </row>
    <row r="125" spans="1:14" ht="12.75">
      <c r="A125" s="548">
        <v>31</v>
      </c>
      <c r="B125" s="552">
        <v>801</v>
      </c>
      <c r="C125" s="552">
        <v>80101</v>
      </c>
      <c r="D125" s="553">
        <v>6050</v>
      </c>
      <c r="E125" s="554" t="s">
        <v>679</v>
      </c>
      <c r="F125" s="554" t="s">
        <v>696</v>
      </c>
      <c r="G125" s="555" t="s">
        <v>34</v>
      </c>
      <c r="H125" s="556">
        <v>861000</v>
      </c>
      <c r="I125" s="556">
        <v>861000</v>
      </c>
      <c r="J125" s="350" t="s">
        <v>19</v>
      </c>
      <c r="K125" s="363">
        <v>856000</v>
      </c>
      <c r="L125" s="363"/>
      <c r="M125" s="363"/>
      <c r="N125" s="363"/>
    </row>
    <row r="126" spans="1:14" ht="12.75">
      <c r="A126" s="548"/>
      <c r="B126" s="552"/>
      <c r="C126" s="552"/>
      <c r="D126" s="553"/>
      <c r="E126" s="554"/>
      <c r="F126" s="554"/>
      <c r="G126" s="555"/>
      <c r="H126" s="556"/>
      <c r="I126" s="556"/>
      <c r="J126" s="344" t="s">
        <v>681</v>
      </c>
      <c r="K126" s="360">
        <v>0</v>
      </c>
      <c r="L126" s="360"/>
      <c r="M126" s="360"/>
      <c r="N126" s="360"/>
    </row>
    <row r="127" spans="1:14" ht="12.75">
      <c r="A127" s="548"/>
      <c r="B127" s="552"/>
      <c r="C127" s="552"/>
      <c r="D127" s="553"/>
      <c r="E127" s="554"/>
      <c r="F127" s="554"/>
      <c r="G127" s="555"/>
      <c r="H127" s="556"/>
      <c r="I127" s="556"/>
      <c r="J127" s="344" t="s">
        <v>20</v>
      </c>
      <c r="K127" s="360">
        <v>184000</v>
      </c>
      <c r="L127" s="360"/>
      <c r="M127" s="360"/>
      <c r="N127" s="360"/>
    </row>
    <row r="128" spans="1:14" ht="12.75">
      <c r="A128" s="548"/>
      <c r="B128" s="552"/>
      <c r="C128" s="552"/>
      <c r="D128" s="553"/>
      <c r="E128" s="554"/>
      <c r="F128" s="554"/>
      <c r="G128" s="555"/>
      <c r="H128" s="556"/>
      <c r="I128" s="556"/>
      <c r="J128" s="352" t="s">
        <v>22</v>
      </c>
      <c r="K128" s="361">
        <v>672000</v>
      </c>
      <c r="L128" s="362"/>
      <c r="M128" s="362"/>
      <c r="N128" s="362"/>
    </row>
    <row r="129" spans="1:14" ht="12.75">
      <c r="A129" s="548">
        <v>32</v>
      </c>
      <c r="B129" s="548">
        <v>801</v>
      </c>
      <c r="C129" s="548">
        <v>80101</v>
      </c>
      <c r="D129" s="549">
        <v>6050</v>
      </c>
      <c r="E129" s="546" t="s">
        <v>679</v>
      </c>
      <c r="F129" s="546" t="s">
        <v>697</v>
      </c>
      <c r="G129" s="547" t="s">
        <v>34</v>
      </c>
      <c r="H129" s="544">
        <v>412000</v>
      </c>
      <c r="I129" s="544">
        <v>412000</v>
      </c>
      <c r="J129" s="342" t="s">
        <v>19</v>
      </c>
      <c r="K129" s="358">
        <v>409000</v>
      </c>
      <c r="L129" s="358"/>
      <c r="M129" s="358"/>
      <c r="N129" s="358"/>
    </row>
    <row r="130" spans="1:14" ht="12.75">
      <c r="A130" s="548"/>
      <c r="B130" s="548"/>
      <c r="C130" s="548"/>
      <c r="D130" s="549"/>
      <c r="E130" s="546"/>
      <c r="F130" s="546"/>
      <c r="G130" s="547"/>
      <c r="H130" s="544"/>
      <c r="I130" s="544"/>
      <c r="J130" s="344" t="s">
        <v>681</v>
      </c>
      <c r="K130" s="360">
        <v>0</v>
      </c>
      <c r="L130" s="360"/>
      <c r="M130" s="360"/>
      <c r="N130" s="360"/>
    </row>
    <row r="131" spans="1:14" ht="12.75">
      <c r="A131" s="548"/>
      <c r="B131" s="548"/>
      <c r="C131" s="548"/>
      <c r="D131" s="549"/>
      <c r="E131" s="546"/>
      <c r="F131" s="546"/>
      <c r="G131" s="547"/>
      <c r="H131" s="544"/>
      <c r="I131" s="544"/>
      <c r="J131" s="344" t="s">
        <v>20</v>
      </c>
      <c r="K131" s="360">
        <v>91000</v>
      </c>
      <c r="L131" s="360"/>
      <c r="M131" s="360"/>
      <c r="N131" s="360"/>
    </row>
    <row r="132" spans="1:14" ht="12.75">
      <c r="A132" s="548"/>
      <c r="B132" s="548"/>
      <c r="C132" s="548"/>
      <c r="D132" s="549"/>
      <c r="E132" s="546"/>
      <c r="F132" s="546"/>
      <c r="G132" s="547"/>
      <c r="H132" s="544"/>
      <c r="I132" s="544"/>
      <c r="J132" s="352" t="s">
        <v>22</v>
      </c>
      <c r="K132" s="361">
        <v>318000</v>
      </c>
      <c r="L132" s="362"/>
      <c r="M132" s="362"/>
      <c r="N132" s="362"/>
    </row>
    <row r="133" spans="1:14" ht="12.75">
      <c r="A133" s="548">
        <v>33</v>
      </c>
      <c r="B133" s="550">
        <v>801</v>
      </c>
      <c r="C133" s="550">
        <v>80101</v>
      </c>
      <c r="D133" s="551">
        <v>6050</v>
      </c>
      <c r="E133" s="541" t="s">
        <v>679</v>
      </c>
      <c r="F133" s="541" t="s">
        <v>355</v>
      </c>
      <c r="G133" s="542">
        <v>2009</v>
      </c>
      <c r="H133" s="543">
        <v>240000</v>
      </c>
      <c r="I133" s="543">
        <v>240000</v>
      </c>
      <c r="J133" s="342" t="s">
        <v>19</v>
      </c>
      <c r="K133" s="358"/>
      <c r="L133" s="358">
        <v>240000</v>
      </c>
      <c r="M133" s="358"/>
      <c r="N133" s="358"/>
    </row>
    <row r="134" spans="1:14" ht="12.75">
      <c r="A134" s="548"/>
      <c r="B134" s="550"/>
      <c r="C134" s="550"/>
      <c r="D134" s="551"/>
      <c r="E134" s="541"/>
      <c r="F134" s="541"/>
      <c r="G134" s="542"/>
      <c r="H134" s="543"/>
      <c r="I134" s="543"/>
      <c r="J134" s="344" t="s">
        <v>681</v>
      </c>
      <c r="K134" s="360"/>
      <c r="L134" s="360">
        <f>L133*0.85</f>
        <v>204000</v>
      </c>
      <c r="M134" s="360"/>
      <c r="N134" s="360"/>
    </row>
    <row r="135" spans="1:14" ht="12.75">
      <c r="A135" s="548"/>
      <c r="B135" s="550"/>
      <c r="C135" s="550"/>
      <c r="D135" s="551"/>
      <c r="E135" s="541"/>
      <c r="F135" s="541"/>
      <c r="G135" s="542"/>
      <c r="H135" s="543"/>
      <c r="I135" s="543"/>
      <c r="J135" s="344" t="s">
        <v>20</v>
      </c>
      <c r="K135" s="360"/>
      <c r="L135" s="360">
        <f>L133*0.15</f>
        <v>36000</v>
      </c>
      <c r="M135" s="360"/>
      <c r="N135" s="360"/>
    </row>
    <row r="136" spans="1:14" ht="12.75">
      <c r="A136" s="548"/>
      <c r="B136" s="550"/>
      <c r="C136" s="550"/>
      <c r="D136" s="551"/>
      <c r="E136" s="541"/>
      <c r="F136" s="541"/>
      <c r="G136" s="542"/>
      <c r="H136" s="543"/>
      <c r="I136" s="543"/>
      <c r="J136" s="347" t="s">
        <v>22</v>
      </c>
      <c r="K136" s="361"/>
      <c r="L136" s="361">
        <v>0</v>
      </c>
      <c r="M136" s="361"/>
      <c r="N136" s="361"/>
    </row>
    <row r="137" spans="1:14" ht="12.75">
      <c r="A137" s="548">
        <v>34</v>
      </c>
      <c r="B137" s="552">
        <v>801</v>
      </c>
      <c r="C137" s="552">
        <v>80101</v>
      </c>
      <c r="D137" s="553">
        <v>6050</v>
      </c>
      <c r="E137" s="554" t="s">
        <v>679</v>
      </c>
      <c r="F137" s="554" t="s">
        <v>359</v>
      </c>
      <c r="G137" s="555" t="s">
        <v>34</v>
      </c>
      <c r="H137" s="556">
        <v>249000</v>
      </c>
      <c r="I137" s="556">
        <v>249000</v>
      </c>
      <c r="J137" s="350" t="s">
        <v>19</v>
      </c>
      <c r="K137" s="363">
        <v>246000</v>
      </c>
      <c r="L137" s="363"/>
      <c r="M137" s="363"/>
      <c r="N137" s="363"/>
    </row>
    <row r="138" spans="1:14" ht="12.75">
      <c r="A138" s="548"/>
      <c r="B138" s="552"/>
      <c r="C138" s="552"/>
      <c r="D138" s="553"/>
      <c r="E138" s="554"/>
      <c r="F138" s="554"/>
      <c r="G138" s="555"/>
      <c r="H138" s="556"/>
      <c r="I138" s="556"/>
      <c r="J138" s="344" t="s">
        <v>681</v>
      </c>
      <c r="K138" s="360">
        <v>0</v>
      </c>
      <c r="L138" s="360"/>
      <c r="M138" s="360"/>
      <c r="N138" s="360"/>
    </row>
    <row r="139" spans="1:14" ht="12.75">
      <c r="A139" s="548"/>
      <c r="B139" s="552"/>
      <c r="C139" s="552"/>
      <c r="D139" s="553"/>
      <c r="E139" s="554"/>
      <c r="F139" s="554"/>
      <c r="G139" s="555"/>
      <c r="H139" s="556"/>
      <c r="I139" s="556"/>
      <c r="J139" s="344" t="s">
        <v>20</v>
      </c>
      <c r="K139" s="360">
        <v>58000</v>
      </c>
      <c r="L139" s="360"/>
      <c r="M139" s="360"/>
      <c r="N139" s="360"/>
    </row>
    <row r="140" spans="1:14" ht="12.75">
      <c r="A140" s="548"/>
      <c r="B140" s="552"/>
      <c r="C140" s="552"/>
      <c r="D140" s="553"/>
      <c r="E140" s="554"/>
      <c r="F140" s="554"/>
      <c r="G140" s="555"/>
      <c r="H140" s="556"/>
      <c r="I140" s="556"/>
      <c r="J140" s="352" t="s">
        <v>22</v>
      </c>
      <c r="K140" s="362">
        <v>188000</v>
      </c>
      <c r="L140" s="362"/>
      <c r="M140" s="362"/>
      <c r="N140" s="362"/>
    </row>
    <row r="141" spans="1:14" ht="12.75">
      <c r="A141" s="548">
        <v>35</v>
      </c>
      <c r="B141" s="550">
        <v>801</v>
      </c>
      <c r="C141" s="550">
        <v>80101</v>
      </c>
      <c r="D141" s="551">
        <v>6050</v>
      </c>
      <c r="E141" s="546" t="s">
        <v>679</v>
      </c>
      <c r="F141" s="546" t="s">
        <v>367</v>
      </c>
      <c r="G141" s="542">
        <v>2008</v>
      </c>
      <c r="H141" s="543">
        <v>700000</v>
      </c>
      <c r="I141" s="543">
        <v>700000</v>
      </c>
      <c r="J141" s="342" t="s">
        <v>19</v>
      </c>
      <c r="K141" s="358">
        <v>700000</v>
      </c>
      <c r="L141" s="358"/>
      <c r="M141" s="358"/>
      <c r="N141" s="358"/>
    </row>
    <row r="142" spans="1:14" ht="12.75">
      <c r="A142" s="548"/>
      <c r="B142" s="550"/>
      <c r="C142" s="550"/>
      <c r="D142" s="551"/>
      <c r="E142" s="546"/>
      <c r="F142" s="546"/>
      <c r="G142" s="542"/>
      <c r="H142" s="543"/>
      <c r="I142" s="543"/>
      <c r="J142" s="344" t="s">
        <v>681</v>
      </c>
      <c r="K142" s="360"/>
      <c r="L142" s="360"/>
      <c r="M142" s="360"/>
      <c r="N142" s="360"/>
    </row>
    <row r="143" spans="1:14" ht="12.75">
      <c r="A143" s="548"/>
      <c r="B143" s="550"/>
      <c r="C143" s="550"/>
      <c r="D143" s="551"/>
      <c r="E143" s="546"/>
      <c r="F143" s="546"/>
      <c r="G143" s="542"/>
      <c r="H143" s="543"/>
      <c r="I143" s="543"/>
      <c r="J143" s="344" t="s">
        <v>20</v>
      </c>
      <c r="K143" s="360">
        <v>400000</v>
      </c>
      <c r="L143" s="360"/>
      <c r="M143" s="360"/>
      <c r="N143" s="360"/>
    </row>
    <row r="144" spans="1:14" ht="12.75">
      <c r="A144" s="548"/>
      <c r="B144" s="550"/>
      <c r="C144" s="550"/>
      <c r="D144" s="551"/>
      <c r="E144" s="546"/>
      <c r="F144" s="546"/>
      <c r="G144" s="542"/>
      <c r="H144" s="543"/>
      <c r="I144" s="543"/>
      <c r="J144" s="352" t="s">
        <v>22</v>
      </c>
      <c r="K144" s="361">
        <v>300000</v>
      </c>
      <c r="L144" s="361"/>
      <c r="M144" s="361"/>
      <c r="N144" s="361"/>
    </row>
    <row r="145" spans="1:14" ht="12.75">
      <c r="A145" s="548">
        <v>36</v>
      </c>
      <c r="B145" s="548">
        <v>801</v>
      </c>
      <c r="C145" s="548">
        <v>80101</v>
      </c>
      <c r="D145" s="549">
        <v>6050</v>
      </c>
      <c r="E145" s="546" t="s">
        <v>679</v>
      </c>
      <c r="F145" s="546" t="s">
        <v>363</v>
      </c>
      <c r="G145" s="547" t="s">
        <v>34</v>
      </c>
      <c r="H145" s="544">
        <v>469000</v>
      </c>
      <c r="I145" s="544">
        <v>469000</v>
      </c>
      <c r="J145" s="342" t="s">
        <v>19</v>
      </c>
      <c r="K145" s="358">
        <v>453000</v>
      </c>
      <c r="L145" s="358"/>
      <c r="M145" s="358"/>
      <c r="N145" s="358"/>
    </row>
    <row r="146" spans="1:14" ht="12.75">
      <c r="A146" s="548"/>
      <c r="B146" s="548"/>
      <c r="C146" s="548"/>
      <c r="D146" s="549"/>
      <c r="E146" s="546"/>
      <c r="F146" s="546"/>
      <c r="G146" s="547"/>
      <c r="H146" s="544"/>
      <c r="I146" s="544"/>
      <c r="J146" s="344" t="s">
        <v>681</v>
      </c>
      <c r="K146" s="360">
        <v>0</v>
      </c>
      <c r="L146" s="360"/>
      <c r="M146" s="360"/>
      <c r="N146" s="360"/>
    </row>
    <row r="147" spans="1:14" ht="12.75">
      <c r="A147" s="548"/>
      <c r="B147" s="548"/>
      <c r="C147" s="548"/>
      <c r="D147" s="549"/>
      <c r="E147" s="546"/>
      <c r="F147" s="546"/>
      <c r="G147" s="547"/>
      <c r="H147" s="544"/>
      <c r="I147" s="544"/>
      <c r="J147" s="344" t="s">
        <v>20</v>
      </c>
      <c r="K147" s="360">
        <v>253000</v>
      </c>
      <c r="L147" s="360"/>
      <c r="M147" s="360"/>
      <c r="N147" s="360"/>
    </row>
    <row r="148" spans="1:14" ht="12.75">
      <c r="A148" s="548"/>
      <c r="B148" s="548"/>
      <c r="C148" s="548"/>
      <c r="D148" s="549"/>
      <c r="E148" s="546"/>
      <c r="F148" s="546"/>
      <c r="G148" s="547"/>
      <c r="H148" s="544"/>
      <c r="I148" s="544"/>
      <c r="J148" s="352" t="s">
        <v>22</v>
      </c>
      <c r="K148" s="361">
        <v>200000</v>
      </c>
      <c r="L148" s="362"/>
      <c r="M148" s="362"/>
      <c r="N148" s="362"/>
    </row>
    <row r="149" spans="1:14" ht="12.75">
      <c r="A149" s="548">
        <v>37</v>
      </c>
      <c r="B149" s="550">
        <v>801</v>
      </c>
      <c r="C149" s="550">
        <v>80104</v>
      </c>
      <c r="D149" s="551">
        <v>6050</v>
      </c>
      <c r="E149" s="541" t="s">
        <v>679</v>
      </c>
      <c r="F149" s="541" t="s">
        <v>372</v>
      </c>
      <c r="G149" s="542" t="s">
        <v>34</v>
      </c>
      <c r="H149" s="543">
        <v>385000</v>
      </c>
      <c r="I149" s="543">
        <v>385000</v>
      </c>
      <c r="J149" s="342" t="s">
        <v>19</v>
      </c>
      <c r="K149" s="358">
        <v>382000</v>
      </c>
      <c r="L149" s="358"/>
      <c r="M149" s="358"/>
      <c r="N149" s="358"/>
    </row>
    <row r="150" spans="1:14" ht="12.75">
      <c r="A150" s="548"/>
      <c r="B150" s="550"/>
      <c r="C150" s="550"/>
      <c r="D150" s="551"/>
      <c r="E150" s="541"/>
      <c r="F150" s="541"/>
      <c r="G150" s="542"/>
      <c r="H150" s="543"/>
      <c r="I150" s="543"/>
      <c r="J150" s="344" t="s">
        <v>681</v>
      </c>
      <c r="K150" s="360">
        <v>0</v>
      </c>
      <c r="L150" s="360"/>
      <c r="M150" s="360"/>
      <c r="N150" s="360"/>
    </row>
    <row r="151" spans="1:14" ht="12.75">
      <c r="A151" s="548"/>
      <c r="B151" s="550"/>
      <c r="C151" s="550"/>
      <c r="D151" s="551"/>
      <c r="E151" s="541"/>
      <c r="F151" s="541"/>
      <c r="G151" s="542"/>
      <c r="H151" s="543"/>
      <c r="I151" s="543"/>
      <c r="J151" s="344" t="s">
        <v>20</v>
      </c>
      <c r="K151" s="360">
        <v>86000</v>
      </c>
      <c r="L151" s="360"/>
      <c r="M151" s="360"/>
      <c r="N151" s="360"/>
    </row>
    <row r="152" spans="1:14" ht="12.75">
      <c r="A152" s="548"/>
      <c r="B152" s="550"/>
      <c r="C152" s="550"/>
      <c r="D152" s="551"/>
      <c r="E152" s="541"/>
      <c r="F152" s="541"/>
      <c r="G152" s="542"/>
      <c r="H152" s="543"/>
      <c r="I152" s="543"/>
      <c r="J152" s="347" t="s">
        <v>22</v>
      </c>
      <c r="K152" s="361">
        <v>296000</v>
      </c>
      <c r="L152" s="361"/>
      <c r="M152" s="361"/>
      <c r="N152" s="361"/>
    </row>
    <row r="153" spans="1:14" ht="12.75">
      <c r="A153" s="548">
        <v>38</v>
      </c>
      <c r="B153" s="550">
        <v>801</v>
      </c>
      <c r="C153" s="550">
        <v>80104</v>
      </c>
      <c r="D153" s="551">
        <v>6050</v>
      </c>
      <c r="E153" s="541" t="s">
        <v>679</v>
      </c>
      <c r="F153" s="541" t="s">
        <v>376</v>
      </c>
      <c r="G153" s="542" t="s">
        <v>34</v>
      </c>
      <c r="H153" s="543">
        <v>359000</v>
      </c>
      <c r="I153" s="543">
        <v>359000</v>
      </c>
      <c r="J153" s="342" t="s">
        <v>19</v>
      </c>
      <c r="K153" s="358">
        <v>356000</v>
      </c>
      <c r="L153" s="358"/>
      <c r="M153" s="358"/>
      <c r="N153" s="358"/>
    </row>
    <row r="154" spans="1:14" ht="12.75">
      <c r="A154" s="548"/>
      <c r="B154" s="550"/>
      <c r="C154" s="550"/>
      <c r="D154" s="551"/>
      <c r="E154" s="541"/>
      <c r="F154" s="541"/>
      <c r="G154" s="542"/>
      <c r="H154" s="543"/>
      <c r="I154" s="543"/>
      <c r="J154" s="344" t="s">
        <v>681</v>
      </c>
      <c r="K154" s="360">
        <v>0</v>
      </c>
      <c r="L154" s="360"/>
      <c r="M154" s="360"/>
      <c r="N154" s="360"/>
    </row>
    <row r="155" spans="1:14" ht="12.75">
      <c r="A155" s="548"/>
      <c r="B155" s="550"/>
      <c r="C155" s="550"/>
      <c r="D155" s="551"/>
      <c r="E155" s="541"/>
      <c r="F155" s="541"/>
      <c r="G155" s="542"/>
      <c r="H155" s="543"/>
      <c r="I155" s="543"/>
      <c r="J155" s="344" t="s">
        <v>20</v>
      </c>
      <c r="K155" s="360">
        <v>142000</v>
      </c>
      <c r="L155" s="360"/>
      <c r="M155" s="360"/>
      <c r="N155" s="360"/>
    </row>
    <row r="156" spans="1:14" ht="12.75">
      <c r="A156" s="548"/>
      <c r="B156" s="550"/>
      <c r="C156" s="550"/>
      <c r="D156" s="551"/>
      <c r="E156" s="541"/>
      <c r="F156" s="541"/>
      <c r="G156" s="542"/>
      <c r="H156" s="543"/>
      <c r="I156" s="543"/>
      <c r="J156" s="347" t="s">
        <v>22</v>
      </c>
      <c r="K156" s="361">
        <v>214000</v>
      </c>
      <c r="L156" s="361"/>
      <c r="M156" s="361"/>
      <c r="N156" s="361"/>
    </row>
    <row r="157" spans="1:18" ht="12.75">
      <c r="A157" s="548">
        <v>39</v>
      </c>
      <c r="B157" s="550">
        <v>801</v>
      </c>
      <c r="C157" s="550">
        <v>80104</v>
      </c>
      <c r="D157" s="551">
        <v>6050</v>
      </c>
      <c r="E157" s="541" t="s">
        <v>679</v>
      </c>
      <c r="F157" s="541" t="s">
        <v>380</v>
      </c>
      <c r="G157" s="542">
        <v>2008</v>
      </c>
      <c r="H157" s="543">
        <v>350000</v>
      </c>
      <c r="I157" s="543">
        <v>350000</v>
      </c>
      <c r="J157" s="342" t="s">
        <v>19</v>
      </c>
      <c r="K157" s="358">
        <v>350000</v>
      </c>
      <c r="L157" s="358"/>
      <c r="M157" s="358"/>
      <c r="N157" s="358"/>
      <c r="O157" s="359">
        <f aca="true" t="shared" si="5" ref="O157:R160">K157+K161+K165+K169+K173+K177+K181+K185+K189+K193</f>
        <v>1449000</v>
      </c>
      <c r="P157" s="359">
        <f t="shared" si="5"/>
        <v>1989000</v>
      </c>
      <c r="Q157" s="359">
        <f t="shared" si="5"/>
        <v>0</v>
      </c>
      <c r="R157" s="359">
        <f t="shared" si="5"/>
        <v>3103000</v>
      </c>
    </row>
    <row r="158" spans="1:18" ht="12.75">
      <c r="A158" s="548"/>
      <c r="B158" s="550"/>
      <c r="C158" s="550"/>
      <c r="D158" s="551"/>
      <c r="E158" s="541"/>
      <c r="F158" s="541"/>
      <c r="G158" s="542"/>
      <c r="H158" s="543"/>
      <c r="I158" s="543"/>
      <c r="J158" s="344" t="s">
        <v>681</v>
      </c>
      <c r="K158" s="360">
        <v>0</v>
      </c>
      <c r="L158" s="360"/>
      <c r="M158" s="360"/>
      <c r="N158" s="360"/>
      <c r="O158" s="359">
        <f t="shared" si="5"/>
        <v>0</v>
      </c>
      <c r="P158" s="359">
        <f t="shared" si="5"/>
        <v>1689000</v>
      </c>
      <c r="Q158" s="359">
        <f t="shared" si="5"/>
        <v>0</v>
      </c>
      <c r="R158" s="359">
        <f t="shared" si="5"/>
        <v>2637000</v>
      </c>
    </row>
    <row r="159" spans="1:18" ht="12.75">
      <c r="A159" s="548"/>
      <c r="B159" s="550"/>
      <c r="C159" s="550"/>
      <c r="D159" s="551"/>
      <c r="E159" s="541"/>
      <c r="F159" s="541"/>
      <c r="G159" s="542"/>
      <c r="H159" s="543"/>
      <c r="I159" s="543"/>
      <c r="J159" s="344" t="s">
        <v>20</v>
      </c>
      <c r="K159" s="360">
        <v>150000</v>
      </c>
      <c r="L159" s="360"/>
      <c r="M159" s="360"/>
      <c r="N159" s="360"/>
      <c r="O159" s="359">
        <f t="shared" si="5"/>
        <v>798000</v>
      </c>
      <c r="P159" s="359">
        <f t="shared" si="5"/>
        <v>300000</v>
      </c>
      <c r="Q159" s="359">
        <f t="shared" si="5"/>
        <v>0</v>
      </c>
      <c r="R159" s="359">
        <f t="shared" si="5"/>
        <v>466000</v>
      </c>
    </row>
    <row r="160" spans="1:18" ht="12.75">
      <c r="A160" s="548"/>
      <c r="B160" s="550"/>
      <c r="C160" s="550"/>
      <c r="D160" s="551"/>
      <c r="E160" s="541"/>
      <c r="F160" s="541"/>
      <c r="G160" s="542"/>
      <c r="H160" s="543"/>
      <c r="I160" s="543"/>
      <c r="J160" s="347" t="s">
        <v>22</v>
      </c>
      <c r="K160" s="361">
        <v>200000</v>
      </c>
      <c r="L160" s="361"/>
      <c r="M160" s="361"/>
      <c r="N160" s="361"/>
      <c r="O160" s="359">
        <f t="shared" si="5"/>
        <v>651000</v>
      </c>
      <c r="P160" s="359">
        <f t="shared" si="5"/>
        <v>0</v>
      </c>
      <c r="Q160" s="359">
        <f t="shared" si="5"/>
        <v>0</v>
      </c>
      <c r="R160" s="359">
        <f t="shared" si="5"/>
        <v>0</v>
      </c>
    </row>
    <row r="161" spans="1:14" ht="12.75">
      <c r="A161" s="548">
        <v>40</v>
      </c>
      <c r="B161" s="552">
        <v>801</v>
      </c>
      <c r="C161" s="552">
        <v>80104</v>
      </c>
      <c r="D161" s="553">
        <v>6050</v>
      </c>
      <c r="E161" s="554" t="s">
        <v>679</v>
      </c>
      <c r="F161" s="554" t="s">
        <v>384</v>
      </c>
      <c r="G161" s="555" t="s">
        <v>34</v>
      </c>
      <c r="H161" s="556">
        <v>443000</v>
      </c>
      <c r="I161" s="556">
        <v>443000</v>
      </c>
      <c r="J161" s="350" t="s">
        <v>19</v>
      </c>
      <c r="K161" s="363">
        <v>437000</v>
      </c>
      <c r="L161" s="363"/>
      <c r="M161" s="363"/>
      <c r="N161" s="363"/>
    </row>
    <row r="162" spans="1:14" ht="12.75">
      <c r="A162" s="548"/>
      <c r="B162" s="552"/>
      <c r="C162" s="552"/>
      <c r="D162" s="553"/>
      <c r="E162" s="554"/>
      <c r="F162" s="554"/>
      <c r="G162" s="555"/>
      <c r="H162" s="556"/>
      <c r="I162" s="556"/>
      <c r="J162" s="344" t="s">
        <v>681</v>
      </c>
      <c r="K162" s="360">
        <v>0</v>
      </c>
      <c r="L162" s="360"/>
      <c r="M162" s="360"/>
      <c r="N162" s="360"/>
    </row>
    <row r="163" spans="1:14" ht="12.75">
      <c r="A163" s="548"/>
      <c r="B163" s="552"/>
      <c r="C163" s="552"/>
      <c r="D163" s="553"/>
      <c r="E163" s="554"/>
      <c r="F163" s="554"/>
      <c r="G163" s="555"/>
      <c r="H163" s="556"/>
      <c r="I163" s="556"/>
      <c r="J163" s="344" t="s">
        <v>20</v>
      </c>
      <c r="K163" s="360">
        <v>287000</v>
      </c>
      <c r="L163" s="360"/>
      <c r="M163" s="360"/>
      <c r="N163" s="360"/>
    </row>
    <row r="164" spans="1:14" ht="12.75">
      <c r="A164" s="548"/>
      <c r="B164" s="552"/>
      <c r="C164" s="552"/>
      <c r="D164" s="553"/>
      <c r="E164" s="554"/>
      <c r="F164" s="554"/>
      <c r="G164" s="555"/>
      <c r="H164" s="556"/>
      <c r="I164" s="556"/>
      <c r="J164" s="352" t="s">
        <v>22</v>
      </c>
      <c r="K164" s="362">
        <v>150000</v>
      </c>
      <c r="L164" s="362"/>
      <c r="M164" s="362"/>
      <c r="N164" s="362"/>
    </row>
    <row r="165" spans="1:14" ht="12.75">
      <c r="A165" s="548">
        <v>41</v>
      </c>
      <c r="B165" s="548">
        <v>801</v>
      </c>
      <c r="C165" s="548">
        <v>80110</v>
      </c>
      <c r="D165" s="549">
        <v>6050</v>
      </c>
      <c r="E165" s="546" t="s">
        <v>679</v>
      </c>
      <c r="F165" s="546" t="s">
        <v>698</v>
      </c>
      <c r="G165" s="547" t="s">
        <v>24</v>
      </c>
      <c r="H165" s="544">
        <v>660000</v>
      </c>
      <c r="I165" s="544">
        <v>660000</v>
      </c>
      <c r="J165" s="342" t="s">
        <v>19</v>
      </c>
      <c r="K165" s="358">
        <v>58000</v>
      </c>
      <c r="L165" s="365">
        <v>600000</v>
      </c>
      <c r="M165" s="365"/>
      <c r="N165" s="365"/>
    </row>
    <row r="166" spans="1:14" ht="12.75">
      <c r="A166" s="548"/>
      <c r="B166" s="548"/>
      <c r="C166" s="548"/>
      <c r="D166" s="549"/>
      <c r="E166" s="546"/>
      <c r="F166" s="546"/>
      <c r="G166" s="547"/>
      <c r="H166" s="544"/>
      <c r="I166" s="544"/>
      <c r="J166" s="344" t="s">
        <v>681</v>
      </c>
      <c r="K166" s="360">
        <v>0</v>
      </c>
      <c r="L166" s="360">
        <f>L165*0.85</f>
        <v>510000</v>
      </c>
      <c r="M166" s="360"/>
      <c r="N166" s="360"/>
    </row>
    <row r="167" spans="1:14" ht="12.75">
      <c r="A167" s="548"/>
      <c r="B167" s="548"/>
      <c r="C167" s="548"/>
      <c r="D167" s="549"/>
      <c r="E167" s="546"/>
      <c r="F167" s="546"/>
      <c r="G167" s="547"/>
      <c r="H167" s="544"/>
      <c r="I167" s="544"/>
      <c r="J167" s="344" t="s">
        <v>20</v>
      </c>
      <c r="K167" s="360">
        <v>58000</v>
      </c>
      <c r="L167" s="360">
        <f>L165*0.15</f>
        <v>90000</v>
      </c>
      <c r="M167" s="362"/>
      <c r="N167" s="362"/>
    </row>
    <row r="168" spans="1:14" ht="12.75">
      <c r="A168" s="548"/>
      <c r="B168" s="548"/>
      <c r="C168" s="548"/>
      <c r="D168" s="549"/>
      <c r="E168" s="546"/>
      <c r="F168" s="546"/>
      <c r="G168" s="547"/>
      <c r="H168" s="544"/>
      <c r="I168" s="544"/>
      <c r="J168" s="352" t="s">
        <v>22</v>
      </c>
      <c r="K168" s="361">
        <v>0</v>
      </c>
      <c r="L168" s="361">
        <v>0</v>
      </c>
      <c r="M168" s="362"/>
      <c r="N168" s="362"/>
    </row>
    <row r="169" spans="1:14" ht="12.75">
      <c r="A169" s="548">
        <v>42</v>
      </c>
      <c r="B169" s="548">
        <v>801</v>
      </c>
      <c r="C169" s="548">
        <v>80110</v>
      </c>
      <c r="D169" s="549">
        <v>6050</v>
      </c>
      <c r="E169" s="546" t="s">
        <v>679</v>
      </c>
      <c r="F169" s="546" t="s">
        <v>388</v>
      </c>
      <c r="G169" s="547" t="s">
        <v>34</v>
      </c>
      <c r="H169" s="544">
        <v>861000</v>
      </c>
      <c r="I169" s="544">
        <v>534000</v>
      </c>
      <c r="J169" s="342" t="s">
        <v>19</v>
      </c>
      <c r="K169" s="358">
        <v>531000</v>
      </c>
      <c r="L169" s="365"/>
      <c r="M169" s="365"/>
      <c r="N169" s="365"/>
    </row>
    <row r="170" spans="1:14" ht="12.75">
      <c r="A170" s="548"/>
      <c r="B170" s="548"/>
      <c r="C170" s="548"/>
      <c r="D170" s="549"/>
      <c r="E170" s="546"/>
      <c r="F170" s="546"/>
      <c r="G170" s="547"/>
      <c r="H170" s="544"/>
      <c r="I170" s="544"/>
      <c r="J170" s="344" t="s">
        <v>681</v>
      </c>
      <c r="K170" s="360">
        <v>0</v>
      </c>
      <c r="L170" s="362"/>
      <c r="M170" s="362"/>
      <c r="N170" s="362"/>
    </row>
    <row r="171" spans="1:14" ht="12.75">
      <c r="A171" s="548"/>
      <c r="B171" s="548"/>
      <c r="C171" s="548"/>
      <c r="D171" s="549"/>
      <c r="E171" s="546"/>
      <c r="F171" s="546"/>
      <c r="G171" s="547"/>
      <c r="H171" s="544"/>
      <c r="I171" s="544"/>
      <c r="J171" s="344" t="s">
        <v>20</v>
      </c>
      <c r="K171" s="360">
        <v>230000</v>
      </c>
      <c r="L171" s="362"/>
      <c r="M171" s="362"/>
      <c r="N171" s="362"/>
    </row>
    <row r="172" spans="1:14" ht="12.75">
      <c r="A172" s="548"/>
      <c r="B172" s="548"/>
      <c r="C172" s="548"/>
      <c r="D172" s="549"/>
      <c r="E172" s="546"/>
      <c r="F172" s="546"/>
      <c r="G172" s="547"/>
      <c r="H172" s="544"/>
      <c r="I172" s="544"/>
      <c r="J172" s="347" t="s">
        <v>22</v>
      </c>
      <c r="K172" s="361">
        <v>301000</v>
      </c>
      <c r="L172" s="361"/>
      <c r="M172" s="361"/>
      <c r="N172" s="361"/>
    </row>
    <row r="173" spans="1:14" ht="12.75">
      <c r="A173" s="548">
        <v>43</v>
      </c>
      <c r="B173" s="550">
        <v>900</v>
      </c>
      <c r="C173" s="550">
        <v>90001</v>
      </c>
      <c r="D173" s="551">
        <v>6050</v>
      </c>
      <c r="E173" s="541" t="s">
        <v>679</v>
      </c>
      <c r="F173" s="541" t="s">
        <v>699</v>
      </c>
      <c r="G173" s="542">
        <v>2013</v>
      </c>
      <c r="H173" s="543">
        <v>3103000</v>
      </c>
      <c r="I173" s="543">
        <v>3103000</v>
      </c>
      <c r="J173" s="342" t="s">
        <v>19</v>
      </c>
      <c r="K173" s="358"/>
      <c r="L173" s="358"/>
      <c r="M173" s="358"/>
      <c r="N173" s="358">
        <v>3103000</v>
      </c>
    </row>
    <row r="174" spans="1:14" ht="12.75">
      <c r="A174" s="548"/>
      <c r="B174" s="550"/>
      <c r="C174" s="550"/>
      <c r="D174" s="551"/>
      <c r="E174" s="541"/>
      <c r="F174" s="541"/>
      <c r="G174" s="542"/>
      <c r="H174" s="543"/>
      <c r="I174" s="543"/>
      <c r="J174" s="344" t="s">
        <v>681</v>
      </c>
      <c r="K174" s="360"/>
      <c r="L174" s="360"/>
      <c r="M174" s="360"/>
      <c r="N174" s="360">
        <v>2637000</v>
      </c>
    </row>
    <row r="175" spans="1:14" ht="12.75">
      <c r="A175" s="548"/>
      <c r="B175" s="550"/>
      <c r="C175" s="550"/>
      <c r="D175" s="551"/>
      <c r="E175" s="541"/>
      <c r="F175" s="541"/>
      <c r="G175" s="542"/>
      <c r="H175" s="543"/>
      <c r="I175" s="543"/>
      <c r="J175" s="344" t="s">
        <v>20</v>
      </c>
      <c r="K175" s="360"/>
      <c r="L175" s="360"/>
      <c r="M175" s="360"/>
      <c r="N175" s="360">
        <v>466000</v>
      </c>
    </row>
    <row r="176" spans="1:14" ht="12.75">
      <c r="A176" s="548"/>
      <c r="B176" s="550"/>
      <c r="C176" s="550"/>
      <c r="D176" s="551"/>
      <c r="E176" s="541"/>
      <c r="F176" s="541"/>
      <c r="G176" s="542"/>
      <c r="H176" s="543"/>
      <c r="I176" s="543"/>
      <c r="J176" s="347" t="s">
        <v>22</v>
      </c>
      <c r="K176" s="361"/>
      <c r="L176" s="361"/>
      <c r="M176" s="361"/>
      <c r="N176" s="361">
        <v>0</v>
      </c>
    </row>
    <row r="177" spans="1:14" ht="12.75">
      <c r="A177" s="548">
        <v>44</v>
      </c>
      <c r="B177" s="550">
        <v>900</v>
      </c>
      <c r="C177" s="550">
        <v>90001</v>
      </c>
      <c r="D177" s="551">
        <v>6050</v>
      </c>
      <c r="E177" s="541" t="s">
        <v>679</v>
      </c>
      <c r="F177" s="541" t="s">
        <v>406</v>
      </c>
      <c r="G177" s="542" t="s">
        <v>24</v>
      </c>
      <c r="H177" s="543">
        <v>230000</v>
      </c>
      <c r="I177" s="543">
        <v>230000</v>
      </c>
      <c r="J177" s="342" t="s">
        <v>19</v>
      </c>
      <c r="K177" s="358">
        <v>33000</v>
      </c>
      <c r="L177" s="358">
        <v>190000</v>
      </c>
      <c r="M177" s="358"/>
      <c r="N177" s="358"/>
    </row>
    <row r="178" spans="1:14" ht="12.75">
      <c r="A178" s="548"/>
      <c r="B178" s="550"/>
      <c r="C178" s="550"/>
      <c r="D178" s="551"/>
      <c r="E178" s="541"/>
      <c r="F178" s="541"/>
      <c r="G178" s="542"/>
      <c r="H178" s="543"/>
      <c r="I178" s="543"/>
      <c r="J178" s="344" t="s">
        <v>681</v>
      </c>
      <c r="K178" s="360">
        <v>0</v>
      </c>
      <c r="L178" s="360">
        <v>161000</v>
      </c>
      <c r="M178" s="360"/>
      <c r="N178" s="360"/>
    </row>
    <row r="179" spans="1:14" ht="12.75">
      <c r="A179" s="548"/>
      <c r="B179" s="550"/>
      <c r="C179" s="550"/>
      <c r="D179" s="551"/>
      <c r="E179" s="541"/>
      <c r="F179" s="541"/>
      <c r="G179" s="542"/>
      <c r="H179" s="543"/>
      <c r="I179" s="543"/>
      <c r="J179" s="344" t="s">
        <v>20</v>
      </c>
      <c r="K179" s="360">
        <v>33000</v>
      </c>
      <c r="L179" s="360">
        <v>29000</v>
      </c>
      <c r="M179" s="360"/>
      <c r="N179" s="360"/>
    </row>
    <row r="180" spans="1:14" ht="12.75">
      <c r="A180" s="548"/>
      <c r="B180" s="550"/>
      <c r="C180" s="550"/>
      <c r="D180" s="551"/>
      <c r="E180" s="541"/>
      <c r="F180" s="541"/>
      <c r="G180" s="542"/>
      <c r="H180" s="543"/>
      <c r="I180" s="543"/>
      <c r="J180" s="347" t="s">
        <v>22</v>
      </c>
      <c r="K180" s="361">
        <v>0</v>
      </c>
      <c r="L180" s="361">
        <v>0</v>
      </c>
      <c r="M180" s="361"/>
      <c r="N180" s="361"/>
    </row>
    <row r="181" spans="1:14" ht="12.75">
      <c r="A181" s="548">
        <v>45</v>
      </c>
      <c r="B181" s="552">
        <v>900</v>
      </c>
      <c r="C181" s="552">
        <v>90001</v>
      </c>
      <c r="D181" s="553">
        <v>6050</v>
      </c>
      <c r="E181" s="554" t="s">
        <v>679</v>
      </c>
      <c r="F181" s="554" t="s">
        <v>410</v>
      </c>
      <c r="G181" s="555" t="s">
        <v>62</v>
      </c>
      <c r="H181" s="556">
        <v>411000</v>
      </c>
      <c r="I181" s="556">
        <v>411000</v>
      </c>
      <c r="J181" s="350" t="s">
        <v>19</v>
      </c>
      <c r="K181" s="363">
        <v>40000</v>
      </c>
      <c r="L181" s="363">
        <v>371000</v>
      </c>
      <c r="M181" s="363"/>
      <c r="N181" s="363"/>
    </row>
    <row r="182" spans="1:14" ht="12.75">
      <c r="A182" s="548"/>
      <c r="B182" s="552"/>
      <c r="C182" s="552"/>
      <c r="D182" s="553"/>
      <c r="E182" s="554"/>
      <c r="F182" s="554"/>
      <c r="G182" s="555"/>
      <c r="H182" s="556"/>
      <c r="I182" s="556"/>
      <c r="J182" s="344" t="s">
        <v>681</v>
      </c>
      <c r="K182" s="360">
        <v>0</v>
      </c>
      <c r="L182" s="360">
        <v>315000</v>
      </c>
      <c r="M182" s="360"/>
      <c r="N182" s="360"/>
    </row>
    <row r="183" spans="1:14" ht="12.75">
      <c r="A183" s="548"/>
      <c r="B183" s="552"/>
      <c r="C183" s="552"/>
      <c r="D183" s="553"/>
      <c r="E183" s="554"/>
      <c r="F183" s="554"/>
      <c r="G183" s="555"/>
      <c r="H183" s="556"/>
      <c r="I183" s="556"/>
      <c r="J183" s="344" t="s">
        <v>20</v>
      </c>
      <c r="K183" s="360">
        <v>40000</v>
      </c>
      <c r="L183" s="360">
        <v>56000</v>
      </c>
      <c r="M183" s="360"/>
      <c r="N183" s="360"/>
    </row>
    <row r="184" spans="1:14" ht="12.75">
      <c r="A184" s="548"/>
      <c r="B184" s="552"/>
      <c r="C184" s="552"/>
      <c r="D184" s="553"/>
      <c r="E184" s="554"/>
      <c r="F184" s="554"/>
      <c r="G184" s="555"/>
      <c r="H184" s="556"/>
      <c r="I184" s="556"/>
      <c r="J184" s="352" t="s">
        <v>22</v>
      </c>
      <c r="K184" s="361">
        <v>0</v>
      </c>
      <c r="L184" s="361">
        <v>0</v>
      </c>
      <c r="M184" s="362"/>
      <c r="N184" s="362"/>
    </row>
    <row r="185" spans="1:14" ht="12.75">
      <c r="A185" s="548">
        <v>46</v>
      </c>
      <c r="B185" s="550">
        <v>900</v>
      </c>
      <c r="C185" s="550">
        <v>90001</v>
      </c>
      <c r="D185" s="551">
        <v>6050</v>
      </c>
      <c r="E185" s="541" t="s">
        <v>679</v>
      </c>
      <c r="F185" s="541" t="s">
        <v>414</v>
      </c>
      <c r="G185" s="542">
        <v>2009</v>
      </c>
      <c r="H185" s="543">
        <v>325000</v>
      </c>
      <c r="I185" s="543">
        <v>325000</v>
      </c>
      <c r="J185" s="342" t="s">
        <v>19</v>
      </c>
      <c r="K185" s="358"/>
      <c r="L185" s="358">
        <v>325000</v>
      </c>
      <c r="M185" s="358"/>
      <c r="N185" s="358"/>
    </row>
    <row r="186" spans="1:14" ht="12.75">
      <c r="A186" s="548"/>
      <c r="B186" s="550"/>
      <c r="C186" s="550"/>
      <c r="D186" s="551"/>
      <c r="E186" s="541"/>
      <c r="F186" s="541"/>
      <c r="G186" s="542"/>
      <c r="H186" s="543"/>
      <c r="I186" s="543"/>
      <c r="J186" s="344" t="s">
        <v>681</v>
      </c>
      <c r="K186" s="360"/>
      <c r="L186" s="360">
        <v>276000</v>
      </c>
      <c r="M186" s="360"/>
      <c r="N186" s="360"/>
    </row>
    <row r="187" spans="1:14" ht="12.75">
      <c r="A187" s="548"/>
      <c r="B187" s="550"/>
      <c r="C187" s="550"/>
      <c r="D187" s="551"/>
      <c r="E187" s="541"/>
      <c r="F187" s="541"/>
      <c r="G187" s="542"/>
      <c r="H187" s="543"/>
      <c r="I187" s="543"/>
      <c r="J187" s="344" t="s">
        <v>20</v>
      </c>
      <c r="K187" s="360"/>
      <c r="L187" s="360">
        <v>49000</v>
      </c>
      <c r="M187" s="360"/>
      <c r="N187" s="360"/>
    </row>
    <row r="188" spans="1:14" ht="12.75">
      <c r="A188" s="548"/>
      <c r="B188" s="550"/>
      <c r="C188" s="550"/>
      <c r="D188" s="551"/>
      <c r="E188" s="541"/>
      <c r="F188" s="541"/>
      <c r="G188" s="542"/>
      <c r="H188" s="543"/>
      <c r="I188" s="543"/>
      <c r="J188" s="347" t="s">
        <v>22</v>
      </c>
      <c r="K188" s="361"/>
      <c r="L188" s="361">
        <v>0</v>
      </c>
      <c r="M188" s="361"/>
      <c r="N188" s="361"/>
    </row>
    <row r="189" spans="1:14" ht="12.75">
      <c r="A189" s="548">
        <v>47</v>
      </c>
      <c r="B189" s="552">
        <v>900</v>
      </c>
      <c r="C189" s="552">
        <v>90001</v>
      </c>
      <c r="D189" s="553">
        <v>6050</v>
      </c>
      <c r="E189" s="554" t="s">
        <v>679</v>
      </c>
      <c r="F189" s="554" t="s">
        <v>418</v>
      </c>
      <c r="G189" s="555">
        <v>2009</v>
      </c>
      <c r="H189" s="556">
        <v>193000</v>
      </c>
      <c r="I189" s="556">
        <v>193000</v>
      </c>
      <c r="J189" s="350" t="s">
        <v>19</v>
      </c>
      <c r="K189" s="363"/>
      <c r="L189" s="363">
        <v>193000</v>
      </c>
      <c r="M189" s="363"/>
      <c r="N189" s="363"/>
    </row>
    <row r="190" spans="1:14" ht="12.75">
      <c r="A190" s="548"/>
      <c r="B190" s="552"/>
      <c r="C190" s="552"/>
      <c r="D190" s="553"/>
      <c r="E190" s="554"/>
      <c r="F190" s="554"/>
      <c r="G190" s="555"/>
      <c r="H190" s="556"/>
      <c r="I190" s="556"/>
      <c r="J190" s="344" t="s">
        <v>681</v>
      </c>
      <c r="K190" s="360"/>
      <c r="L190" s="360">
        <v>164000</v>
      </c>
      <c r="M190" s="360"/>
      <c r="N190" s="360"/>
    </row>
    <row r="191" spans="1:14" ht="12.75">
      <c r="A191" s="548"/>
      <c r="B191" s="552"/>
      <c r="C191" s="552"/>
      <c r="D191" s="553"/>
      <c r="E191" s="554"/>
      <c r="F191" s="554"/>
      <c r="G191" s="555"/>
      <c r="H191" s="556"/>
      <c r="I191" s="556"/>
      <c r="J191" s="344" t="s">
        <v>20</v>
      </c>
      <c r="K191" s="360"/>
      <c r="L191" s="360">
        <v>29000</v>
      </c>
      <c r="M191" s="360"/>
      <c r="N191" s="360"/>
    </row>
    <row r="192" spans="1:14" ht="12.75">
      <c r="A192" s="548"/>
      <c r="B192" s="552"/>
      <c r="C192" s="552"/>
      <c r="D192" s="553"/>
      <c r="E192" s="554"/>
      <c r="F192" s="554"/>
      <c r="G192" s="555"/>
      <c r="H192" s="556"/>
      <c r="I192" s="556"/>
      <c r="J192" s="352" t="s">
        <v>22</v>
      </c>
      <c r="K192" s="362"/>
      <c r="L192" s="361">
        <v>0</v>
      </c>
      <c r="M192" s="362"/>
      <c r="N192" s="362"/>
    </row>
    <row r="193" spans="1:14" ht="12.75">
      <c r="A193" s="548">
        <v>48</v>
      </c>
      <c r="B193" s="550">
        <v>900</v>
      </c>
      <c r="C193" s="550">
        <v>90001</v>
      </c>
      <c r="D193" s="551">
        <v>6050</v>
      </c>
      <c r="E193" s="541" t="s">
        <v>679</v>
      </c>
      <c r="F193" s="541" t="s">
        <v>422</v>
      </c>
      <c r="G193" s="542">
        <v>2009</v>
      </c>
      <c r="H193" s="543">
        <v>310000</v>
      </c>
      <c r="I193" s="543">
        <v>310000</v>
      </c>
      <c r="J193" s="342" t="s">
        <v>19</v>
      </c>
      <c r="K193" s="358"/>
      <c r="L193" s="358">
        <v>310000</v>
      </c>
      <c r="M193" s="358"/>
      <c r="N193" s="358"/>
    </row>
    <row r="194" spans="1:14" ht="12.75">
      <c r="A194" s="548"/>
      <c r="B194" s="550"/>
      <c r="C194" s="550"/>
      <c r="D194" s="551"/>
      <c r="E194" s="541"/>
      <c r="F194" s="541"/>
      <c r="G194" s="542"/>
      <c r="H194" s="543"/>
      <c r="I194" s="543"/>
      <c r="J194" s="344" t="s">
        <v>681</v>
      </c>
      <c r="K194" s="360"/>
      <c r="L194" s="360">
        <v>263000</v>
      </c>
      <c r="M194" s="360"/>
      <c r="N194" s="360"/>
    </row>
    <row r="195" spans="1:14" ht="12.75">
      <c r="A195" s="548"/>
      <c r="B195" s="550"/>
      <c r="C195" s="550"/>
      <c r="D195" s="551"/>
      <c r="E195" s="541"/>
      <c r="F195" s="541"/>
      <c r="G195" s="542"/>
      <c r="H195" s="543"/>
      <c r="I195" s="543"/>
      <c r="J195" s="344" t="s">
        <v>20</v>
      </c>
      <c r="K195" s="360"/>
      <c r="L195" s="360">
        <v>47000</v>
      </c>
      <c r="M195" s="360"/>
      <c r="N195" s="360"/>
    </row>
    <row r="196" spans="1:14" ht="12.75">
      <c r="A196" s="548"/>
      <c r="B196" s="550"/>
      <c r="C196" s="550"/>
      <c r="D196" s="551"/>
      <c r="E196" s="541"/>
      <c r="F196" s="541"/>
      <c r="G196" s="542"/>
      <c r="H196" s="543"/>
      <c r="I196" s="543"/>
      <c r="J196" s="347" t="s">
        <v>22</v>
      </c>
      <c r="K196" s="361"/>
      <c r="L196" s="361">
        <v>0</v>
      </c>
      <c r="M196" s="361"/>
      <c r="N196" s="361"/>
    </row>
    <row r="197" spans="1:18" ht="12.75">
      <c r="A197" s="548">
        <v>49</v>
      </c>
      <c r="B197" s="550">
        <v>900</v>
      </c>
      <c r="C197" s="550">
        <v>90001</v>
      </c>
      <c r="D197" s="551">
        <v>6050</v>
      </c>
      <c r="E197" s="541" t="s">
        <v>679</v>
      </c>
      <c r="F197" s="541" t="s">
        <v>426</v>
      </c>
      <c r="G197" s="542">
        <v>2010</v>
      </c>
      <c r="H197" s="543">
        <v>193000</v>
      </c>
      <c r="I197" s="543">
        <v>193000</v>
      </c>
      <c r="J197" s="342" t="s">
        <v>19</v>
      </c>
      <c r="K197" s="358"/>
      <c r="L197" s="358"/>
      <c r="M197" s="358">
        <v>193000</v>
      </c>
      <c r="N197" s="358"/>
      <c r="O197" s="359">
        <f aca="true" t="shared" si="6" ref="O197:R200">K197+K201+K205+K209+K213+K217+K221+K225+K229+K233+K237</f>
        <v>70000</v>
      </c>
      <c r="P197" s="359">
        <f t="shared" si="6"/>
        <v>1398000</v>
      </c>
      <c r="Q197" s="359">
        <f t="shared" si="6"/>
        <v>1639000</v>
      </c>
      <c r="R197" s="359">
        <f t="shared" si="6"/>
        <v>193000</v>
      </c>
    </row>
    <row r="198" spans="1:18" ht="12.75">
      <c r="A198" s="548"/>
      <c r="B198" s="550"/>
      <c r="C198" s="550"/>
      <c r="D198" s="551"/>
      <c r="E198" s="541"/>
      <c r="F198" s="541"/>
      <c r="G198" s="542"/>
      <c r="H198" s="543"/>
      <c r="I198" s="543"/>
      <c r="J198" s="344" t="s">
        <v>681</v>
      </c>
      <c r="K198" s="360"/>
      <c r="L198" s="360"/>
      <c r="M198" s="360">
        <v>164000</v>
      </c>
      <c r="N198" s="360"/>
      <c r="O198" s="359">
        <f t="shared" si="6"/>
        <v>0</v>
      </c>
      <c r="P198" s="359">
        <f t="shared" si="6"/>
        <v>1185000</v>
      </c>
      <c r="Q198" s="359">
        <f t="shared" si="6"/>
        <v>1391000</v>
      </c>
      <c r="R198" s="359">
        <f t="shared" si="6"/>
        <v>164000</v>
      </c>
    </row>
    <row r="199" spans="1:18" ht="12.75">
      <c r="A199" s="548"/>
      <c r="B199" s="550"/>
      <c r="C199" s="550"/>
      <c r="D199" s="551"/>
      <c r="E199" s="541"/>
      <c r="F199" s="541"/>
      <c r="G199" s="542"/>
      <c r="H199" s="543"/>
      <c r="I199" s="543"/>
      <c r="J199" s="344" t="s">
        <v>20</v>
      </c>
      <c r="K199" s="360"/>
      <c r="L199" s="360"/>
      <c r="M199" s="360">
        <v>29000</v>
      </c>
      <c r="N199" s="360"/>
      <c r="O199" s="359">
        <f t="shared" si="6"/>
        <v>70000</v>
      </c>
      <c r="P199" s="359">
        <f t="shared" si="6"/>
        <v>213000</v>
      </c>
      <c r="Q199" s="359">
        <f t="shared" si="6"/>
        <v>248000</v>
      </c>
      <c r="R199" s="359">
        <f t="shared" si="6"/>
        <v>29000</v>
      </c>
    </row>
    <row r="200" spans="1:18" ht="12.75">
      <c r="A200" s="548"/>
      <c r="B200" s="550"/>
      <c r="C200" s="550"/>
      <c r="D200" s="551"/>
      <c r="E200" s="541"/>
      <c r="F200" s="541"/>
      <c r="G200" s="542"/>
      <c r="H200" s="543"/>
      <c r="I200" s="543"/>
      <c r="J200" s="347" t="s">
        <v>22</v>
      </c>
      <c r="K200" s="361"/>
      <c r="L200" s="361"/>
      <c r="M200" s="361">
        <v>0</v>
      </c>
      <c r="N200" s="361"/>
      <c r="O200" s="359">
        <f t="shared" si="6"/>
        <v>0</v>
      </c>
      <c r="P200" s="359">
        <f t="shared" si="6"/>
        <v>0</v>
      </c>
      <c r="Q200" s="359">
        <f t="shared" si="6"/>
        <v>0</v>
      </c>
      <c r="R200" s="359">
        <f t="shared" si="6"/>
        <v>0</v>
      </c>
    </row>
    <row r="201" spans="1:14" ht="12.75">
      <c r="A201" s="548">
        <v>50</v>
      </c>
      <c r="B201" s="550">
        <v>900</v>
      </c>
      <c r="C201" s="550">
        <v>90001</v>
      </c>
      <c r="D201" s="551">
        <v>6050</v>
      </c>
      <c r="E201" s="541" t="s">
        <v>679</v>
      </c>
      <c r="F201" s="541" t="s">
        <v>430</v>
      </c>
      <c r="G201" s="542">
        <v>2010</v>
      </c>
      <c r="H201" s="543">
        <v>341000</v>
      </c>
      <c r="I201" s="543">
        <v>341000</v>
      </c>
      <c r="J201" s="342" t="s">
        <v>19</v>
      </c>
      <c r="K201" s="358"/>
      <c r="L201" s="358"/>
      <c r="M201" s="358">
        <v>341000</v>
      </c>
      <c r="N201" s="358"/>
    </row>
    <row r="202" spans="1:14" ht="12.75">
      <c r="A202" s="548"/>
      <c r="B202" s="550"/>
      <c r="C202" s="550"/>
      <c r="D202" s="551"/>
      <c r="E202" s="541"/>
      <c r="F202" s="541"/>
      <c r="G202" s="542"/>
      <c r="H202" s="543"/>
      <c r="I202" s="543"/>
      <c r="J202" s="344" t="s">
        <v>681</v>
      </c>
      <c r="K202" s="360"/>
      <c r="L202" s="360"/>
      <c r="M202" s="360">
        <v>289000</v>
      </c>
      <c r="N202" s="360"/>
    </row>
    <row r="203" spans="1:14" ht="12.75">
      <c r="A203" s="548"/>
      <c r="B203" s="550"/>
      <c r="C203" s="550"/>
      <c r="D203" s="551"/>
      <c r="E203" s="541"/>
      <c r="F203" s="541"/>
      <c r="G203" s="542"/>
      <c r="H203" s="543"/>
      <c r="I203" s="543"/>
      <c r="J203" s="344" t="s">
        <v>20</v>
      </c>
      <c r="K203" s="360"/>
      <c r="L203" s="360"/>
      <c r="M203" s="360">
        <v>52000</v>
      </c>
      <c r="N203" s="360"/>
    </row>
    <row r="204" spans="1:14" ht="12.75">
      <c r="A204" s="548"/>
      <c r="B204" s="550"/>
      <c r="C204" s="550"/>
      <c r="D204" s="551"/>
      <c r="E204" s="541"/>
      <c r="F204" s="541"/>
      <c r="G204" s="542"/>
      <c r="H204" s="543"/>
      <c r="I204" s="543"/>
      <c r="J204" s="347" t="s">
        <v>22</v>
      </c>
      <c r="K204" s="361"/>
      <c r="L204" s="361"/>
      <c r="M204" s="361">
        <v>0</v>
      </c>
      <c r="N204" s="361"/>
    </row>
    <row r="205" spans="1:14" ht="12.75">
      <c r="A205" s="548">
        <v>51</v>
      </c>
      <c r="B205" s="552">
        <v>900</v>
      </c>
      <c r="C205" s="552">
        <v>90001</v>
      </c>
      <c r="D205" s="553">
        <v>6050</v>
      </c>
      <c r="E205" s="554" t="s">
        <v>679</v>
      </c>
      <c r="F205" s="554" t="s">
        <v>434</v>
      </c>
      <c r="G205" s="555">
        <v>2011</v>
      </c>
      <c r="H205" s="556">
        <v>193000</v>
      </c>
      <c r="I205" s="556">
        <v>193000</v>
      </c>
      <c r="J205" s="350" t="s">
        <v>19</v>
      </c>
      <c r="K205" s="363"/>
      <c r="L205" s="363"/>
      <c r="M205" s="363"/>
      <c r="N205" s="363">
        <v>193000</v>
      </c>
    </row>
    <row r="206" spans="1:14" ht="12.75">
      <c r="A206" s="548"/>
      <c r="B206" s="552"/>
      <c r="C206" s="552"/>
      <c r="D206" s="553"/>
      <c r="E206" s="554"/>
      <c r="F206" s="554"/>
      <c r="G206" s="555"/>
      <c r="H206" s="556"/>
      <c r="I206" s="556"/>
      <c r="J206" s="344" t="s">
        <v>681</v>
      </c>
      <c r="K206" s="360"/>
      <c r="L206" s="360"/>
      <c r="M206" s="360"/>
      <c r="N206" s="360">
        <v>164000</v>
      </c>
    </row>
    <row r="207" spans="1:14" ht="12.75">
      <c r="A207" s="548"/>
      <c r="B207" s="552"/>
      <c r="C207" s="552"/>
      <c r="D207" s="553"/>
      <c r="E207" s="554"/>
      <c r="F207" s="554"/>
      <c r="G207" s="555"/>
      <c r="H207" s="556"/>
      <c r="I207" s="556"/>
      <c r="J207" s="344" t="s">
        <v>20</v>
      </c>
      <c r="K207" s="360"/>
      <c r="L207" s="360"/>
      <c r="M207" s="360"/>
      <c r="N207" s="360">
        <v>29000</v>
      </c>
    </row>
    <row r="208" spans="1:14" ht="12.75">
      <c r="A208" s="548"/>
      <c r="B208" s="552"/>
      <c r="C208" s="552"/>
      <c r="D208" s="553"/>
      <c r="E208" s="554"/>
      <c r="F208" s="554"/>
      <c r="G208" s="555"/>
      <c r="H208" s="556"/>
      <c r="I208" s="556"/>
      <c r="J208" s="352" t="s">
        <v>22</v>
      </c>
      <c r="K208" s="362"/>
      <c r="L208" s="362"/>
      <c r="M208" s="362"/>
      <c r="N208" s="361">
        <v>0</v>
      </c>
    </row>
    <row r="209" spans="1:14" ht="12.75">
      <c r="A209" s="548">
        <v>52</v>
      </c>
      <c r="B209" s="550">
        <v>900</v>
      </c>
      <c r="C209" s="550">
        <v>90001</v>
      </c>
      <c r="D209" s="551">
        <v>6050</v>
      </c>
      <c r="E209" s="541" t="s">
        <v>679</v>
      </c>
      <c r="F209" s="541" t="s">
        <v>438</v>
      </c>
      <c r="G209" s="542" t="s">
        <v>700</v>
      </c>
      <c r="H209" s="543">
        <v>387000</v>
      </c>
      <c r="I209" s="543">
        <v>387000</v>
      </c>
      <c r="J209" s="342" t="s">
        <v>19</v>
      </c>
      <c r="K209" s="358">
        <v>40000</v>
      </c>
      <c r="L209" s="358"/>
      <c r="M209" s="358">
        <v>347000</v>
      </c>
      <c r="N209" s="358"/>
    </row>
    <row r="210" spans="1:14" ht="12.75">
      <c r="A210" s="548"/>
      <c r="B210" s="550"/>
      <c r="C210" s="550"/>
      <c r="D210" s="551"/>
      <c r="E210" s="541"/>
      <c r="F210" s="541"/>
      <c r="G210" s="542"/>
      <c r="H210" s="543"/>
      <c r="I210" s="543"/>
      <c r="J210" s="344" t="s">
        <v>681</v>
      </c>
      <c r="K210" s="360">
        <v>0</v>
      </c>
      <c r="L210" s="360"/>
      <c r="M210" s="360">
        <v>294000</v>
      </c>
      <c r="N210" s="360"/>
    </row>
    <row r="211" spans="1:14" ht="12.75">
      <c r="A211" s="548"/>
      <c r="B211" s="550"/>
      <c r="C211" s="550"/>
      <c r="D211" s="551"/>
      <c r="E211" s="541"/>
      <c r="F211" s="541"/>
      <c r="G211" s="542"/>
      <c r="H211" s="543"/>
      <c r="I211" s="543"/>
      <c r="J211" s="344" t="s">
        <v>20</v>
      </c>
      <c r="K211" s="360">
        <v>40000</v>
      </c>
      <c r="L211" s="360"/>
      <c r="M211" s="360">
        <v>53000</v>
      </c>
      <c r="N211" s="360"/>
    </row>
    <row r="212" spans="1:14" ht="12.75">
      <c r="A212" s="548"/>
      <c r="B212" s="550"/>
      <c r="C212" s="550"/>
      <c r="D212" s="551"/>
      <c r="E212" s="541"/>
      <c r="F212" s="541"/>
      <c r="G212" s="542"/>
      <c r="H212" s="543"/>
      <c r="I212" s="543"/>
      <c r="J212" s="347" t="s">
        <v>22</v>
      </c>
      <c r="K212" s="361">
        <v>0</v>
      </c>
      <c r="L212" s="361"/>
      <c r="M212" s="361">
        <v>0</v>
      </c>
      <c r="N212" s="361"/>
    </row>
    <row r="213" spans="1:14" ht="12.75">
      <c r="A213" s="548">
        <v>53</v>
      </c>
      <c r="B213" s="552">
        <v>900</v>
      </c>
      <c r="C213" s="552">
        <v>90001</v>
      </c>
      <c r="D213" s="553">
        <v>6050</v>
      </c>
      <c r="E213" s="554" t="s">
        <v>679</v>
      </c>
      <c r="F213" s="554" t="s">
        <v>442</v>
      </c>
      <c r="G213" s="555">
        <v>2009</v>
      </c>
      <c r="H213" s="556">
        <v>403000</v>
      </c>
      <c r="I213" s="556">
        <v>403000</v>
      </c>
      <c r="J213" s="350" t="s">
        <v>19</v>
      </c>
      <c r="K213" s="363"/>
      <c r="L213" s="363">
        <v>403000</v>
      </c>
      <c r="M213" s="363"/>
      <c r="N213" s="363"/>
    </row>
    <row r="214" spans="1:14" ht="12.75">
      <c r="A214" s="548"/>
      <c r="B214" s="552"/>
      <c r="C214" s="552"/>
      <c r="D214" s="553"/>
      <c r="E214" s="554"/>
      <c r="F214" s="554"/>
      <c r="G214" s="555"/>
      <c r="H214" s="556"/>
      <c r="I214" s="556"/>
      <c r="J214" s="344" t="s">
        <v>681</v>
      </c>
      <c r="K214" s="360"/>
      <c r="L214" s="360">
        <v>342000</v>
      </c>
      <c r="M214" s="360"/>
      <c r="N214" s="360"/>
    </row>
    <row r="215" spans="1:14" ht="12.75">
      <c r="A215" s="548"/>
      <c r="B215" s="552"/>
      <c r="C215" s="552"/>
      <c r="D215" s="553"/>
      <c r="E215" s="554"/>
      <c r="F215" s="554"/>
      <c r="G215" s="555"/>
      <c r="H215" s="556"/>
      <c r="I215" s="556"/>
      <c r="J215" s="344" t="s">
        <v>20</v>
      </c>
      <c r="K215" s="360"/>
      <c r="L215" s="360">
        <v>61000</v>
      </c>
      <c r="M215" s="360"/>
      <c r="N215" s="360"/>
    </row>
    <row r="216" spans="1:14" ht="12.75">
      <c r="A216" s="548"/>
      <c r="B216" s="552"/>
      <c r="C216" s="552"/>
      <c r="D216" s="553"/>
      <c r="E216" s="554"/>
      <c r="F216" s="554"/>
      <c r="G216" s="555"/>
      <c r="H216" s="556"/>
      <c r="I216" s="556"/>
      <c r="J216" s="352" t="s">
        <v>22</v>
      </c>
      <c r="K216" s="362"/>
      <c r="L216" s="361">
        <v>0</v>
      </c>
      <c r="M216" s="362"/>
      <c r="N216" s="362"/>
    </row>
    <row r="217" spans="1:14" ht="12.75">
      <c r="A217" s="548">
        <v>54</v>
      </c>
      <c r="B217" s="550">
        <v>900</v>
      </c>
      <c r="C217" s="550">
        <v>90001</v>
      </c>
      <c r="D217" s="551">
        <v>6050</v>
      </c>
      <c r="E217" s="541" t="s">
        <v>679</v>
      </c>
      <c r="F217" s="541" t="s">
        <v>446</v>
      </c>
      <c r="G217" s="542">
        <v>2009</v>
      </c>
      <c r="H217" s="543">
        <v>271000</v>
      </c>
      <c r="I217" s="543">
        <v>271000</v>
      </c>
      <c r="J217" s="342" t="s">
        <v>19</v>
      </c>
      <c r="K217" s="358"/>
      <c r="L217" s="358">
        <v>271000</v>
      </c>
      <c r="M217" s="358"/>
      <c r="N217" s="358"/>
    </row>
    <row r="218" spans="1:14" ht="12.75">
      <c r="A218" s="548"/>
      <c r="B218" s="550"/>
      <c r="C218" s="550"/>
      <c r="D218" s="551"/>
      <c r="E218" s="541"/>
      <c r="F218" s="541"/>
      <c r="G218" s="542"/>
      <c r="H218" s="543"/>
      <c r="I218" s="543"/>
      <c r="J218" s="344" t="s">
        <v>681</v>
      </c>
      <c r="K218" s="360"/>
      <c r="L218" s="360">
        <v>230000</v>
      </c>
      <c r="M218" s="360"/>
      <c r="N218" s="360"/>
    </row>
    <row r="219" spans="1:14" ht="12.75">
      <c r="A219" s="548"/>
      <c r="B219" s="550"/>
      <c r="C219" s="550"/>
      <c r="D219" s="551"/>
      <c r="E219" s="541"/>
      <c r="F219" s="541"/>
      <c r="G219" s="542"/>
      <c r="H219" s="543"/>
      <c r="I219" s="543"/>
      <c r="J219" s="344" t="s">
        <v>20</v>
      </c>
      <c r="K219" s="360"/>
      <c r="L219" s="360">
        <v>41000</v>
      </c>
      <c r="M219" s="360"/>
      <c r="N219" s="360"/>
    </row>
    <row r="220" spans="1:14" ht="12.75">
      <c r="A220" s="548"/>
      <c r="B220" s="550"/>
      <c r="C220" s="550"/>
      <c r="D220" s="551"/>
      <c r="E220" s="541"/>
      <c r="F220" s="541"/>
      <c r="G220" s="542"/>
      <c r="H220" s="543"/>
      <c r="I220" s="543"/>
      <c r="J220" s="347" t="s">
        <v>22</v>
      </c>
      <c r="K220" s="361"/>
      <c r="L220" s="361">
        <v>0</v>
      </c>
      <c r="M220" s="361"/>
      <c r="N220" s="361"/>
    </row>
    <row r="221" spans="1:14" ht="12.75">
      <c r="A221" s="548">
        <v>55</v>
      </c>
      <c r="B221" s="552">
        <v>900</v>
      </c>
      <c r="C221" s="552">
        <v>90001</v>
      </c>
      <c r="D221" s="553">
        <v>6050</v>
      </c>
      <c r="E221" s="554" t="s">
        <v>679</v>
      </c>
      <c r="F221" s="554" t="s">
        <v>454</v>
      </c>
      <c r="G221" s="555">
        <v>2009</v>
      </c>
      <c r="H221" s="556">
        <v>294000</v>
      </c>
      <c r="I221" s="556">
        <v>294000</v>
      </c>
      <c r="J221" s="350" t="s">
        <v>19</v>
      </c>
      <c r="K221" s="363"/>
      <c r="L221" s="363">
        <v>294000</v>
      </c>
      <c r="M221" s="363"/>
      <c r="N221" s="363"/>
    </row>
    <row r="222" spans="1:14" ht="12.75">
      <c r="A222" s="548"/>
      <c r="B222" s="552"/>
      <c r="C222" s="552"/>
      <c r="D222" s="553"/>
      <c r="E222" s="554"/>
      <c r="F222" s="554"/>
      <c r="G222" s="555"/>
      <c r="H222" s="556"/>
      <c r="I222" s="556"/>
      <c r="J222" s="344" t="s">
        <v>681</v>
      </c>
      <c r="K222" s="360"/>
      <c r="L222" s="360">
        <v>249000</v>
      </c>
      <c r="M222" s="360"/>
      <c r="N222" s="360"/>
    </row>
    <row r="223" spans="1:14" ht="12.75">
      <c r="A223" s="548"/>
      <c r="B223" s="552"/>
      <c r="C223" s="552"/>
      <c r="D223" s="553"/>
      <c r="E223" s="554"/>
      <c r="F223" s="554"/>
      <c r="G223" s="555"/>
      <c r="H223" s="556"/>
      <c r="I223" s="556"/>
      <c r="J223" s="344" t="s">
        <v>20</v>
      </c>
      <c r="K223" s="360"/>
      <c r="L223" s="360">
        <v>45000</v>
      </c>
      <c r="M223" s="360"/>
      <c r="N223" s="360"/>
    </row>
    <row r="224" spans="1:14" ht="12.75">
      <c r="A224" s="548"/>
      <c r="B224" s="552"/>
      <c r="C224" s="552"/>
      <c r="D224" s="553"/>
      <c r="E224" s="554"/>
      <c r="F224" s="554"/>
      <c r="G224" s="555"/>
      <c r="H224" s="556"/>
      <c r="I224" s="556"/>
      <c r="J224" s="352" t="s">
        <v>22</v>
      </c>
      <c r="K224" s="362"/>
      <c r="L224" s="361">
        <v>0</v>
      </c>
      <c r="M224" s="362"/>
      <c r="N224" s="362"/>
    </row>
    <row r="225" spans="1:14" ht="12.75">
      <c r="A225" s="548">
        <v>56</v>
      </c>
      <c r="B225" s="550">
        <v>900</v>
      </c>
      <c r="C225" s="550">
        <v>90001</v>
      </c>
      <c r="D225" s="551">
        <v>6050</v>
      </c>
      <c r="E225" s="541" t="s">
        <v>679</v>
      </c>
      <c r="F225" s="541" t="s">
        <v>458</v>
      </c>
      <c r="G225" s="542">
        <v>2009</v>
      </c>
      <c r="H225" s="543">
        <v>343000</v>
      </c>
      <c r="I225" s="543">
        <v>343000</v>
      </c>
      <c r="J225" s="342" t="s">
        <v>19</v>
      </c>
      <c r="K225" s="358"/>
      <c r="L225" s="358">
        <v>343000</v>
      </c>
      <c r="M225" s="358"/>
      <c r="N225" s="358"/>
    </row>
    <row r="226" spans="1:14" ht="12.75">
      <c r="A226" s="548"/>
      <c r="B226" s="550"/>
      <c r="C226" s="550"/>
      <c r="D226" s="551"/>
      <c r="E226" s="541"/>
      <c r="F226" s="541"/>
      <c r="G226" s="542"/>
      <c r="H226" s="543"/>
      <c r="I226" s="543"/>
      <c r="J226" s="344" t="s">
        <v>681</v>
      </c>
      <c r="K226" s="360"/>
      <c r="L226" s="360">
        <v>291000</v>
      </c>
      <c r="M226" s="360"/>
      <c r="N226" s="360"/>
    </row>
    <row r="227" spans="1:14" ht="12.75">
      <c r="A227" s="548"/>
      <c r="B227" s="550"/>
      <c r="C227" s="550"/>
      <c r="D227" s="551"/>
      <c r="E227" s="541"/>
      <c r="F227" s="541"/>
      <c r="G227" s="542"/>
      <c r="H227" s="543"/>
      <c r="I227" s="543"/>
      <c r="J227" s="344" t="s">
        <v>20</v>
      </c>
      <c r="K227" s="360"/>
      <c r="L227" s="360">
        <v>52000</v>
      </c>
      <c r="M227" s="360"/>
      <c r="N227" s="360"/>
    </row>
    <row r="228" spans="1:14" ht="12.75">
      <c r="A228" s="548"/>
      <c r="B228" s="550"/>
      <c r="C228" s="550"/>
      <c r="D228" s="551"/>
      <c r="E228" s="541"/>
      <c r="F228" s="541"/>
      <c r="G228" s="542"/>
      <c r="H228" s="543"/>
      <c r="I228" s="543"/>
      <c r="J228" s="347" t="s">
        <v>22</v>
      </c>
      <c r="K228" s="361"/>
      <c r="L228" s="361">
        <v>0</v>
      </c>
      <c r="M228" s="361"/>
      <c r="N228" s="361"/>
    </row>
    <row r="229" spans="1:14" ht="12.75">
      <c r="A229" s="548">
        <v>57</v>
      </c>
      <c r="B229" s="552">
        <v>900</v>
      </c>
      <c r="C229" s="552">
        <v>90001</v>
      </c>
      <c r="D229" s="553">
        <v>6050</v>
      </c>
      <c r="E229" s="554" t="s">
        <v>679</v>
      </c>
      <c r="F229" s="554" t="s">
        <v>462</v>
      </c>
      <c r="G229" s="555">
        <v>2010</v>
      </c>
      <c r="H229" s="556">
        <v>326000</v>
      </c>
      <c r="I229" s="556">
        <v>326000</v>
      </c>
      <c r="J229" s="350" t="s">
        <v>19</v>
      </c>
      <c r="K229" s="363"/>
      <c r="L229" s="363"/>
      <c r="M229" s="363">
        <v>326000</v>
      </c>
      <c r="N229" s="363"/>
    </row>
    <row r="230" spans="1:14" ht="12.75">
      <c r="A230" s="548"/>
      <c r="B230" s="552"/>
      <c r="C230" s="552"/>
      <c r="D230" s="553"/>
      <c r="E230" s="554"/>
      <c r="F230" s="554"/>
      <c r="G230" s="555"/>
      <c r="H230" s="556"/>
      <c r="I230" s="556"/>
      <c r="J230" s="344" t="s">
        <v>681</v>
      </c>
      <c r="K230" s="360"/>
      <c r="L230" s="360"/>
      <c r="M230" s="360">
        <v>277000</v>
      </c>
      <c r="N230" s="360"/>
    </row>
    <row r="231" spans="1:14" ht="12.75">
      <c r="A231" s="548"/>
      <c r="B231" s="552"/>
      <c r="C231" s="552"/>
      <c r="D231" s="553"/>
      <c r="E231" s="554"/>
      <c r="F231" s="554"/>
      <c r="G231" s="555"/>
      <c r="H231" s="556"/>
      <c r="I231" s="556"/>
      <c r="J231" s="344" t="s">
        <v>20</v>
      </c>
      <c r="K231" s="360"/>
      <c r="L231" s="360"/>
      <c r="M231" s="360">
        <v>49000</v>
      </c>
      <c r="N231" s="360"/>
    </row>
    <row r="232" spans="1:14" ht="12.75">
      <c r="A232" s="548"/>
      <c r="B232" s="552"/>
      <c r="C232" s="552"/>
      <c r="D232" s="553"/>
      <c r="E232" s="554"/>
      <c r="F232" s="554"/>
      <c r="G232" s="555"/>
      <c r="H232" s="556"/>
      <c r="I232" s="556"/>
      <c r="J232" s="352" t="s">
        <v>22</v>
      </c>
      <c r="K232" s="362"/>
      <c r="L232" s="362"/>
      <c r="M232" s="361">
        <v>0</v>
      </c>
      <c r="N232" s="362"/>
    </row>
    <row r="233" spans="1:14" ht="12.75">
      <c r="A233" s="548">
        <v>58</v>
      </c>
      <c r="B233" s="550">
        <v>900</v>
      </c>
      <c r="C233" s="550">
        <v>90001</v>
      </c>
      <c r="D233" s="551">
        <v>6050</v>
      </c>
      <c r="E233" s="541" t="s">
        <v>679</v>
      </c>
      <c r="F233" s="541" t="s">
        <v>466</v>
      </c>
      <c r="G233" s="542">
        <v>2010</v>
      </c>
      <c r="H233" s="543">
        <v>193000</v>
      </c>
      <c r="I233" s="543">
        <v>193000</v>
      </c>
      <c r="J233" s="342" t="s">
        <v>19</v>
      </c>
      <c r="K233" s="358"/>
      <c r="L233" s="358"/>
      <c r="M233" s="358">
        <v>193000</v>
      </c>
      <c r="N233" s="358"/>
    </row>
    <row r="234" spans="1:14" ht="12.75">
      <c r="A234" s="548"/>
      <c r="B234" s="550"/>
      <c r="C234" s="550"/>
      <c r="D234" s="551"/>
      <c r="E234" s="541"/>
      <c r="F234" s="541"/>
      <c r="G234" s="542"/>
      <c r="H234" s="543"/>
      <c r="I234" s="543"/>
      <c r="J234" s="344" t="s">
        <v>681</v>
      </c>
      <c r="K234" s="360"/>
      <c r="L234" s="360"/>
      <c r="M234" s="360">
        <v>164000</v>
      </c>
      <c r="N234" s="360"/>
    </row>
    <row r="235" spans="1:14" ht="12.75">
      <c r="A235" s="548"/>
      <c r="B235" s="550"/>
      <c r="C235" s="550"/>
      <c r="D235" s="551"/>
      <c r="E235" s="541"/>
      <c r="F235" s="541"/>
      <c r="G235" s="542"/>
      <c r="H235" s="543"/>
      <c r="I235" s="543"/>
      <c r="J235" s="344" t="s">
        <v>20</v>
      </c>
      <c r="K235" s="360"/>
      <c r="L235" s="360"/>
      <c r="M235" s="360">
        <v>29000</v>
      </c>
      <c r="N235" s="360"/>
    </row>
    <row r="236" spans="1:14" ht="12.75">
      <c r="A236" s="548"/>
      <c r="B236" s="550"/>
      <c r="C236" s="550"/>
      <c r="D236" s="551"/>
      <c r="E236" s="541"/>
      <c r="F236" s="541"/>
      <c r="G236" s="542"/>
      <c r="H236" s="543"/>
      <c r="I236" s="543"/>
      <c r="J236" s="347" t="s">
        <v>22</v>
      </c>
      <c r="K236" s="361"/>
      <c r="L236" s="361"/>
      <c r="M236" s="361">
        <v>0</v>
      </c>
      <c r="N236" s="361"/>
    </row>
    <row r="237" spans="1:14" ht="12.75">
      <c r="A237" s="548">
        <v>59</v>
      </c>
      <c r="B237" s="550">
        <v>900</v>
      </c>
      <c r="C237" s="550">
        <v>90001</v>
      </c>
      <c r="D237" s="551">
        <v>6050</v>
      </c>
      <c r="E237" s="541" t="s">
        <v>679</v>
      </c>
      <c r="F237" s="541" t="s">
        <v>470</v>
      </c>
      <c r="G237" s="542" t="s">
        <v>39</v>
      </c>
      <c r="H237" s="543">
        <v>366000</v>
      </c>
      <c r="I237" s="543">
        <v>366000</v>
      </c>
      <c r="J237" s="342" t="s">
        <v>19</v>
      </c>
      <c r="K237" s="358">
        <v>30000</v>
      </c>
      <c r="L237" s="358">
        <v>87000</v>
      </c>
      <c r="M237" s="358">
        <v>239000</v>
      </c>
      <c r="N237" s="358"/>
    </row>
    <row r="238" spans="1:14" ht="12.75">
      <c r="A238" s="548"/>
      <c r="B238" s="550"/>
      <c r="C238" s="550"/>
      <c r="D238" s="551"/>
      <c r="E238" s="541"/>
      <c r="F238" s="541"/>
      <c r="G238" s="542"/>
      <c r="H238" s="543"/>
      <c r="I238" s="543"/>
      <c r="J238" s="344" t="s">
        <v>681</v>
      </c>
      <c r="K238" s="360">
        <v>0</v>
      </c>
      <c r="L238" s="360">
        <v>73000</v>
      </c>
      <c r="M238" s="360">
        <v>203000</v>
      </c>
      <c r="N238" s="360"/>
    </row>
    <row r="239" spans="1:14" ht="12.75">
      <c r="A239" s="548"/>
      <c r="B239" s="550"/>
      <c r="C239" s="550"/>
      <c r="D239" s="551"/>
      <c r="E239" s="541"/>
      <c r="F239" s="541"/>
      <c r="G239" s="542"/>
      <c r="H239" s="543"/>
      <c r="I239" s="543"/>
      <c r="J239" s="344" t="s">
        <v>20</v>
      </c>
      <c r="K239" s="360">
        <v>30000</v>
      </c>
      <c r="L239" s="360">
        <v>14000</v>
      </c>
      <c r="M239" s="360">
        <v>36000</v>
      </c>
      <c r="N239" s="360"/>
    </row>
    <row r="240" spans="1:14" ht="12.75">
      <c r="A240" s="548"/>
      <c r="B240" s="550"/>
      <c r="C240" s="550"/>
      <c r="D240" s="551"/>
      <c r="E240" s="541"/>
      <c r="F240" s="541"/>
      <c r="G240" s="542"/>
      <c r="H240" s="543"/>
      <c r="I240" s="543"/>
      <c r="J240" s="347" t="s">
        <v>22</v>
      </c>
      <c r="K240" s="361">
        <v>0</v>
      </c>
      <c r="L240" s="361">
        <v>0</v>
      </c>
      <c r="M240" s="361">
        <v>0</v>
      </c>
      <c r="N240" s="361"/>
    </row>
    <row r="241" spans="1:18" ht="12.75">
      <c r="A241" s="548">
        <v>60</v>
      </c>
      <c r="B241" s="550">
        <v>900</v>
      </c>
      <c r="C241" s="550">
        <v>90001</v>
      </c>
      <c r="D241" s="551">
        <v>6050</v>
      </c>
      <c r="E241" s="541" t="s">
        <v>679</v>
      </c>
      <c r="F241" s="541" t="s">
        <v>474</v>
      </c>
      <c r="G241" s="542">
        <v>2008</v>
      </c>
      <c r="H241" s="543">
        <v>124000</v>
      </c>
      <c r="I241" s="543">
        <v>124000</v>
      </c>
      <c r="J241" s="342" t="s">
        <v>19</v>
      </c>
      <c r="K241" s="358">
        <v>124000</v>
      </c>
      <c r="L241" s="358"/>
      <c r="M241" s="358"/>
      <c r="N241" s="358"/>
      <c r="O241" s="359">
        <f aca="true" t="shared" si="7" ref="O241:R244">K241+K245+K249+K253+K257+K261+K265+K269+K273+K277</f>
        <v>124000</v>
      </c>
      <c r="P241" s="359">
        <f t="shared" si="7"/>
        <v>0</v>
      </c>
      <c r="Q241" s="359">
        <f t="shared" si="7"/>
        <v>600000</v>
      </c>
      <c r="R241" s="359">
        <f t="shared" si="7"/>
        <v>1681000</v>
      </c>
    </row>
    <row r="242" spans="1:18" ht="12.75">
      <c r="A242" s="548"/>
      <c r="B242" s="550"/>
      <c r="C242" s="550"/>
      <c r="D242" s="551"/>
      <c r="E242" s="541"/>
      <c r="F242" s="541"/>
      <c r="G242" s="542"/>
      <c r="H242" s="543"/>
      <c r="I242" s="543"/>
      <c r="J242" s="344" t="s">
        <v>681</v>
      </c>
      <c r="K242" s="360">
        <v>0</v>
      </c>
      <c r="L242" s="360"/>
      <c r="M242" s="360"/>
      <c r="N242" s="360"/>
      <c r="O242" s="359">
        <f t="shared" si="7"/>
        <v>0</v>
      </c>
      <c r="P242" s="359">
        <f t="shared" si="7"/>
        <v>0</v>
      </c>
      <c r="Q242" s="359">
        <f t="shared" si="7"/>
        <v>510000</v>
      </c>
      <c r="R242" s="359">
        <f t="shared" si="7"/>
        <v>1428000</v>
      </c>
    </row>
    <row r="243" spans="1:18" ht="12.75">
      <c r="A243" s="548"/>
      <c r="B243" s="550"/>
      <c r="C243" s="550"/>
      <c r="D243" s="551"/>
      <c r="E243" s="541"/>
      <c r="F243" s="541"/>
      <c r="G243" s="542"/>
      <c r="H243" s="543"/>
      <c r="I243" s="543"/>
      <c r="J243" s="344" t="s">
        <v>20</v>
      </c>
      <c r="K243" s="360">
        <v>124000</v>
      </c>
      <c r="L243" s="360"/>
      <c r="M243" s="360"/>
      <c r="N243" s="360"/>
      <c r="O243" s="359">
        <f t="shared" si="7"/>
        <v>124000</v>
      </c>
      <c r="P243" s="359">
        <f t="shared" si="7"/>
        <v>0</v>
      </c>
      <c r="Q243" s="359">
        <f t="shared" si="7"/>
        <v>90000</v>
      </c>
      <c r="R243" s="359">
        <f t="shared" si="7"/>
        <v>253000</v>
      </c>
    </row>
    <row r="244" spans="1:18" ht="12.75">
      <c r="A244" s="548"/>
      <c r="B244" s="550"/>
      <c r="C244" s="550"/>
      <c r="D244" s="551"/>
      <c r="E244" s="541"/>
      <c r="F244" s="541"/>
      <c r="G244" s="542"/>
      <c r="H244" s="543"/>
      <c r="I244" s="543"/>
      <c r="J244" s="347" t="s">
        <v>22</v>
      </c>
      <c r="K244" s="361">
        <v>0</v>
      </c>
      <c r="L244" s="361"/>
      <c r="M244" s="361"/>
      <c r="N244" s="361"/>
      <c r="O244" s="359">
        <f t="shared" si="7"/>
        <v>0</v>
      </c>
      <c r="P244" s="359">
        <f t="shared" si="7"/>
        <v>0</v>
      </c>
      <c r="Q244" s="359">
        <f t="shared" si="7"/>
        <v>0</v>
      </c>
      <c r="R244" s="359">
        <f t="shared" si="7"/>
        <v>0</v>
      </c>
    </row>
    <row r="245" spans="1:14" ht="12.75">
      <c r="A245" s="548">
        <v>61</v>
      </c>
      <c r="B245" s="552">
        <v>900</v>
      </c>
      <c r="C245" s="552">
        <v>90001</v>
      </c>
      <c r="D245" s="553">
        <v>6050</v>
      </c>
      <c r="E245" s="554" t="s">
        <v>679</v>
      </c>
      <c r="F245" s="554" t="s">
        <v>478</v>
      </c>
      <c r="G245" s="555">
        <v>2011</v>
      </c>
      <c r="H245" s="556">
        <v>349000</v>
      </c>
      <c r="I245" s="556">
        <v>349000</v>
      </c>
      <c r="J245" s="350" t="s">
        <v>19</v>
      </c>
      <c r="K245" s="363"/>
      <c r="L245" s="363"/>
      <c r="M245" s="363"/>
      <c r="N245" s="363">
        <v>349000</v>
      </c>
    </row>
    <row r="246" spans="1:14" ht="12.75">
      <c r="A246" s="548"/>
      <c r="B246" s="552"/>
      <c r="C246" s="552"/>
      <c r="D246" s="553"/>
      <c r="E246" s="554"/>
      <c r="F246" s="554"/>
      <c r="G246" s="555"/>
      <c r="H246" s="556"/>
      <c r="I246" s="556"/>
      <c r="J246" s="344" t="s">
        <v>681</v>
      </c>
      <c r="K246" s="360"/>
      <c r="L246" s="360"/>
      <c r="M246" s="360"/>
      <c r="N246" s="360">
        <v>296000</v>
      </c>
    </row>
    <row r="247" spans="1:14" ht="12.75">
      <c r="A247" s="548"/>
      <c r="B247" s="552"/>
      <c r="C247" s="552"/>
      <c r="D247" s="553"/>
      <c r="E247" s="554"/>
      <c r="F247" s="554"/>
      <c r="G247" s="555"/>
      <c r="H247" s="556"/>
      <c r="I247" s="556"/>
      <c r="J247" s="344" t="s">
        <v>20</v>
      </c>
      <c r="K247" s="360"/>
      <c r="L247" s="360"/>
      <c r="M247" s="360"/>
      <c r="N247" s="360">
        <v>53000</v>
      </c>
    </row>
    <row r="248" spans="1:14" ht="12.75">
      <c r="A248" s="548"/>
      <c r="B248" s="552"/>
      <c r="C248" s="552"/>
      <c r="D248" s="553"/>
      <c r="E248" s="554"/>
      <c r="F248" s="554"/>
      <c r="G248" s="555"/>
      <c r="H248" s="556"/>
      <c r="I248" s="556"/>
      <c r="J248" s="352" t="s">
        <v>22</v>
      </c>
      <c r="K248" s="362"/>
      <c r="L248" s="362"/>
      <c r="M248" s="362"/>
      <c r="N248" s="361">
        <v>0</v>
      </c>
    </row>
    <row r="249" spans="1:14" ht="12.75">
      <c r="A249" s="548">
        <v>62</v>
      </c>
      <c r="B249" s="550">
        <v>900</v>
      </c>
      <c r="C249" s="550">
        <v>90001</v>
      </c>
      <c r="D249" s="551">
        <v>6050</v>
      </c>
      <c r="E249" s="541" t="s">
        <v>679</v>
      </c>
      <c r="F249" s="541" t="s">
        <v>482</v>
      </c>
      <c r="G249" s="542">
        <v>2011</v>
      </c>
      <c r="H249" s="543">
        <v>372000</v>
      </c>
      <c r="I249" s="543">
        <v>372000</v>
      </c>
      <c r="J249" s="342" t="s">
        <v>19</v>
      </c>
      <c r="K249" s="358"/>
      <c r="L249" s="358"/>
      <c r="M249" s="358"/>
      <c r="N249" s="358">
        <v>372000</v>
      </c>
    </row>
    <row r="250" spans="1:14" ht="12.75">
      <c r="A250" s="548"/>
      <c r="B250" s="550"/>
      <c r="C250" s="550"/>
      <c r="D250" s="551"/>
      <c r="E250" s="541"/>
      <c r="F250" s="541"/>
      <c r="G250" s="542"/>
      <c r="H250" s="543"/>
      <c r="I250" s="543"/>
      <c r="J250" s="344" t="s">
        <v>681</v>
      </c>
      <c r="K250" s="360"/>
      <c r="L250" s="360"/>
      <c r="M250" s="360"/>
      <c r="N250" s="360">
        <v>316000</v>
      </c>
    </row>
    <row r="251" spans="1:14" ht="12.75">
      <c r="A251" s="548"/>
      <c r="B251" s="550"/>
      <c r="C251" s="550"/>
      <c r="D251" s="551"/>
      <c r="E251" s="541"/>
      <c r="F251" s="541"/>
      <c r="G251" s="542"/>
      <c r="H251" s="543"/>
      <c r="I251" s="543"/>
      <c r="J251" s="344" t="s">
        <v>20</v>
      </c>
      <c r="K251" s="360"/>
      <c r="L251" s="360"/>
      <c r="M251" s="360"/>
      <c r="N251" s="360">
        <v>56000</v>
      </c>
    </row>
    <row r="252" spans="1:14" ht="12.75">
      <c r="A252" s="548"/>
      <c r="B252" s="550"/>
      <c r="C252" s="550"/>
      <c r="D252" s="551"/>
      <c r="E252" s="541"/>
      <c r="F252" s="541"/>
      <c r="G252" s="542"/>
      <c r="H252" s="543"/>
      <c r="I252" s="543"/>
      <c r="J252" s="347" t="s">
        <v>22</v>
      </c>
      <c r="K252" s="361"/>
      <c r="L252" s="361"/>
      <c r="M252" s="361"/>
      <c r="N252" s="361">
        <v>0</v>
      </c>
    </row>
    <row r="253" spans="1:14" ht="12.75">
      <c r="A253" s="548">
        <v>63</v>
      </c>
      <c r="B253" s="552">
        <v>900</v>
      </c>
      <c r="C253" s="552">
        <v>90001</v>
      </c>
      <c r="D253" s="553">
        <v>6050</v>
      </c>
      <c r="E253" s="554" t="s">
        <v>679</v>
      </c>
      <c r="F253" s="554" t="s">
        <v>486</v>
      </c>
      <c r="G253" s="555">
        <v>2011</v>
      </c>
      <c r="H253" s="556">
        <v>240000</v>
      </c>
      <c r="I253" s="556">
        <v>240000</v>
      </c>
      <c r="J253" s="350" t="s">
        <v>19</v>
      </c>
      <c r="K253" s="363"/>
      <c r="L253" s="363"/>
      <c r="M253" s="363"/>
      <c r="N253" s="363">
        <v>240000</v>
      </c>
    </row>
    <row r="254" spans="1:14" ht="12.75">
      <c r="A254" s="548"/>
      <c r="B254" s="552"/>
      <c r="C254" s="552"/>
      <c r="D254" s="553"/>
      <c r="E254" s="554"/>
      <c r="F254" s="554"/>
      <c r="G254" s="555"/>
      <c r="H254" s="556"/>
      <c r="I254" s="556"/>
      <c r="J254" s="344" t="s">
        <v>681</v>
      </c>
      <c r="K254" s="360"/>
      <c r="L254" s="360"/>
      <c r="M254" s="360"/>
      <c r="N254" s="360">
        <f>N253*0.85</f>
        <v>204000</v>
      </c>
    </row>
    <row r="255" spans="1:14" ht="12.75">
      <c r="A255" s="548"/>
      <c r="B255" s="552"/>
      <c r="C255" s="552"/>
      <c r="D255" s="553"/>
      <c r="E255" s="554"/>
      <c r="F255" s="554"/>
      <c r="G255" s="555"/>
      <c r="H255" s="556"/>
      <c r="I255" s="556"/>
      <c r="J255" s="344" t="s">
        <v>20</v>
      </c>
      <c r="K255" s="360"/>
      <c r="L255" s="360"/>
      <c r="M255" s="360"/>
      <c r="N255" s="360">
        <f>N253*0.15</f>
        <v>36000</v>
      </c>
    </row>
    <row r="256" spans="1:14" ht="12.75">
      <c r="A256" s="548"/>
      <c r="B256" s="552"/>
      <c r="C256" s="552"/>
      <c r="D256" s="553"/>
      <c r="E256" s="554"/>
      <c r="F256" s="554"/>
      <c r="G256" s="555"/>
      <c r="H256" s="556"/>
      <c r="I256" s="556"/>
      <c r="J256" s="352" t="s">
        <v>22</v>
      </c>
      <c r="K256" s="362"/>
      <c r="L256" s="362"/>
      <c r="M256" s="362"/>
      <c r="N256" s="361">
        <v>0</v>
      </c>
    </row>
    <row r="257" spans="1:14" ht="12.75">
      <c r="A257" s="548">
        <v>64</v>
      </c>
      <c r="B257" s="550">
        <v>900</v>
      </c>
      <c r="C257" s="550">
        <v>90001</v>
      </c>
      <c r="D257" s="551">
        <v>6050</v>
      </c>
      <c r="E257" s="541" t="s">
        <v>679</v>
      </c>
      <c r="F257" s="541" t="s">
        <v>490</v>
      </c>
      <c r="G257" s="542">
        <v>2010</v>
      </c>
      <c r="H257" s="543">
        <v>280000</v>
      </c>
      <c r="I257" s="543">
        <v>280000</v>
      </c>
      <c r="J257" s="342" t="s">
        <v>19</v>
      </c>
      <c r="K257" s="358"/>
      <c r="L257" s="358"/>
      <c r="M257" s="358">
        <v>280000</v>
      </c>
      <c r="N257" s="358"/>
    </row>
    <row r="258" spans="1:14" ht="12.75">
      <c r="A258" s="548"/>
      <c r="B258" s="550"/>
      <c r="C258" s="550"/>
      <c r="D258" s="551"/>
      <c r="E258" s="541"/>
      <c r="F258" s="541"/>
      <c r="G258" s="542"/>
      <c r="H258" s="543"/>
      <c r="I258" s="543"/>
      <c r="J258" s="344" t="s">
        <v>681</v>
      </c>
      <c r="K258" s="360"/>
      <c r="L258" s="360"/>
      <c r="M258" s="360">
        <f>M257*0.85</f>
        <v>238000</v>
      </c>
      <c r="N258" s="360"/>
    </row>
    <row r="259" spans="1:14" ht="12.75">
      <c r="A259" s="548"/>
      <c r="B259" s="550"/>
      <c r="C259" s="550"/>
      <c r="D259" s="551"/>
      <c r="E259" s="541"/>
      <c r="F259" s="541"/>
      <c r="G259" s="542"/>
      <c r="H259" s="543"/>
      <c r="I259" s="543"/>
      <c r="J259" s="344" t="s">
        <v>20</v>
      </c>
      <c r="K259" s="360"/>
      <c r="L259" s="360"/>
      <c r="M259" s="360">
        <f>M257*0.15</f>
        <v>42000</v>
      </c>
      <c r="N259" s="360"/>
    </row>
    <row r="260" spans="1:14" ht="12.75">
      <c r="A260" s="548"/>
      <c r="B260" s="550"/>
      <c r="C260" s="550"/>
      <c r="D260" s="551"/>
      <c r="E260" s="541"/>
      <c r="F260" s="541"/>
      <c r="G260" s="542"/>
      <c r="H260" s="543"/>
      <c r="I260" s="543"/>
      <c r="J260" s="347" t="s">
        <v>22</v>
      </c>
      <c r="K260" s="361"/>
      <c r="L260" s="361"/>
      <c r="M260" s="361">
        <v>0</v>
      </c>
      <c r="N260" s="361"/>
    </row>
    <row r="261" spans="1:14" ht="12.75">
      <c r="A261" s="548">
        <v>65</v>
      </c>
      <c r="B261" s="550">
        <v>900</v>
      </c>
      <c r="C261" s="550">
        <v>90001</v>
      </c>
      <c r="D261" s="551">
        <v>6050</v>
      </c>
      <c r="E261" s="541" t="s">
        <v>679</v>
      </c>
      <c r="F261" s="541" t="s">
        <v>494</v>
      </c>
      <c r="G261" s="542">
        <v>2010</v>
      </c>
      <c r="H261" s="543">
        <v>80000</v>
      </c>
      <c r="I261" s="543">
        <v>80000</v>
      </c>
      <c r="J261" s="342" t="s">
        <v>19</v>
      </c>
      <c r="K261" s="358"/>
      <c r="L261" s="358"/>
      <c r="M261" s="358">
        <v>80000</v>
      </c>
      <c r="N261" s="358"/>
    </row>
    <row r="262" spans="1:14" ht="12.75">
      <c r="A262" s="548"/>
      <c r="B262" s="550"/>
      <c r="C262" s="550"/>
      <c r="D262" s="551"/>
      <c r="E262" s="541"/>
      <c r="F262" s="541"/>
      <c r="G262" s="542"/>
      <c r="H262" s="543"/>
      <c r="I262" s="543"/>
      <c r="J262" s="344" t="s">
        <v>681</v>
      </c>
      <c r="K262" s="360"/>
      <c r="L262" s="360"/>
      <c r="M262" s="360">
        <f>M261*0.85</f>
        <v>68000</v>
      </c>
      <c r="N262" s="360"/>
    </row>
    <row r="263" spans="1:14" ht="12.75">
      <c r="A263" s="548"/>
      <c r="B263" s="550"/>
      <c r="C263" s="550"/>
      <c r="D263" s="551"/>
      <c r="E263" s="541"/>
      <c r="F263" s="541"/>
      <c r="G263" s="542"/>
      <c r="H263" s="543"/>
      <c r="I263" s="543"/>
      <c r="J263" s="344" t="s">
        <v>20</v>
      </c>
      <c r="K263" s="360"/>
      <c r="L263" s="360"/>
      <c r="M263" s="360">
        <f>M261*0.15</f>
        <v>12000</v>
      </c>
      <c r="N263" s="360"/>
    </row>
    <row r="264" spans="1:14" ht="12.75">
      <c r="A264" s="548"/>
      <c r="B264" s="550"/>
      <c r="C264" s="550"/>
      <c r="D264" s="551"/>
      <c r="E264" s="541"/>
      <c r="F264" s="541"/>
      <c r="G264" s="542"/>
      <c r="H264" s="543"/>
      <c r="I264" s="543"/>
      <c r="J264" s="347" t="s">
        <v>22</v>
      </c>
      <c r="K264" s="361"/>
      <c r="L264" s="361"/>
      <c r="M264" s="361">
        <v>0</v>
      </c>
      <c r="N264" s="361"/>
    </row>
    <row r="265" spans="1:14" ht="12.75">
      <c r="A265" s="548">
        <v>66</v>
      </c>
      <c r="B265" s="552">
        <v>900</v>
      </c>
      <c r="C265" s="552">
        <v>90001</v>
      </c>
      <c r="D265" s="553">
        <v>6050</v>
      </c>
      <c r="E265" s="554" t="s">
        <v>679</v>
      </c>
      <c r="F265" s="554" t="s">
        <v>498</v>
      </c>
      <c r="G265" s="555">
        <v>2010</v>
      </c>
      <c r="H265" s="556">
        <v>240000</v>
      </c>
      <c r="I265" s="556">
        <v>240000</v>
      </c>
      <c r="J265" s="350" t="s">
        <v>19</v>
      </c>
      <c r="K265" s="363"/>
      <c r="L265" s="363"/>
      <c r="M265" s="363">
        <v>240000</v>
      </c>
      <c r="N265" s="363"/>
    </row>
    <row r="266" spans="1:14" ht="12.75">
      <c r="A266" s="548"/>
      <c r="B266" s="552"/>
      <c r="C266" s="552"/>
      <c r="D266" s="553"/>
      <c r="E266" s="554"/>
      <c r="F266" s="554"/>
      <c r="G266" s="555"/>
      <c r="H266" s="556"/>
      <c r="I266" s="556"/>
      <c r="J266" s="344" t="s">
        <v>681</v>
      </c>
      <c r="K266" s="360"/>
      <c r="L266" s="360"/>
      <c r="M266" s="360">
        <f>M265*0.85</f>
        <v>204000</v>
      </c>
      <c r="N266" s="360"/>
    </row>
    <row r="267" spans="1:14" ht="12.75">
      <c r="A267" s="548"/>
      <c r="B267" s="552"/>
      <c r="C267" s="552"/>
      <c r="D267" s="553"/>
      <c r="E267" s="554"/>
      <c r="F267" s="554"/>
      <c r="G267" s="555"/>
      <c r="H267" s="556"/>
      <c r="I267" s="556"/>
      <c r="J267" s="344" t="s">
        <v>20</v>
      </c>
      <c r="K267" s="360"/>
      <c r="L267" s="360"/>
      <c r="M267" s="360">
        <f>M265*0.15</f>
        <v>36000</v>
      </c>
      <c r="N267" s="360"/>
    </row>
    <row r="268" spans="1:14" ht="12.75">
      <c r="A268" s="548"/>
      <c r="B268" s="552"/>
      <c r="C268" s="552"/>
      <c r="D268" s="553"/>
      <c r="E268" s="554"/>
      <c r="F268" s="554"/>
      <c r="G268" s="555"/>
      <c r="H268" s="556"/>
      <c r="I268" s="556"/>
      <c r="J268" s="352" t="s">
        <v>22</v>
      </c>
      <c r="K268" s="362"/>
      <c r="L268" s="362"/>
      <c r="M268" s="361">
        <v>0</v>
      </c>
      <c r="N268" s="361"/>
    </row>
    <row r="269" spans="1:14" ht="12.75">
      <c r="A269" s="548">
        <v>67</v>
      </c>
      <c r="B269" s="550">
        <v>900</v>
      </c>
      <c r="C269" s="550">
        <v>90001</v>
      </c>
      <c r="D269" s="551">
        <v>6050</v>
      </c>
      <c r="E269" s="541" t="s">
        <v>679</v>
      </c>
      <c r="F269" s="541" t="s">
        <v>502</v>
      </c>
      <c r="G269" s="542">
        <v>2011</v>
      </c>
      <c r="H269" s="543">
        <v>240000</v>
      </c>
      <c r="I269" s="543">
        <v>240000</v>
      </c>
      <c r="J269" s="342" t="s">
        <v>19</v>
      </c>
      <c r="K269" s="358"/>
      <c r="L269" s="358"/>
      <c r="M269" s="358"/>
      <c r="N269" s="358">
        <v>240000</v>
      </c>
    </row>
    <row r="270" spans="1:14" ht="12.75">
      <c r="A270" s="548"/>
      <c r="B270" s="550"/>
      <c r="C270" s="550"/>
      <c r="D270" s="551"/>
      <c r="E270" s="541"/>
      <c r="F270" s="541"/>
      <c r="G270" s="542"/>
      <c r="H270" s="543"/>
      <c r="I270" s="543"/>
      <c r="J270" s="344" t="s">
        <v>681</v>
      </c>
      <c r="K270" s="360"/>
      <c r="L270" s="360"/>
      <c r="M270" s="360"/>
      <c r="N270" s="360">
        <f>N269*0.85</f>
        <v>204000</v>
      </c>
    </row>
    <row r="271" spans="1:14" ht="12.75">
      <c r="A271" s="548"/>
      <c r="B271" s="550"/>
      <c r="C271" s="550"/>
      <c r="D271" s="551"/>
      <c r="E271" s="541"/>
      <c r="F271" s="541"/>
      <c r="G271" s="542"/>
      <c r="H271" s="543"/>
      <c r="I271" s="543"/>
      <c r="J271" s="344" t="s">
        <v>20</v>
      </c>
      <c r="K271" s="360"/>
      <c r="L271" s="360"/>
      <c r="M271" s="360"/>
      <c r="N271" s="360">
        <f>N269*0.15</f>
        <v>36000</v>
      </c>
    </row>
    <row r="272" spans="1:14" ht="12.75">
      <c r="A272" s="548"/>
      <c r="B272" s="550"/>
      <c r="C272" s="550"/>
      <c r="D272" s="551"/>
      <c r="E272" s="541"/>
      <c r="F272" s="541"/>
      <c r="G272" s="542"/>
      <c r="H272" s="543"/>
      <c r="I272" s="543"/>
      <c r="J272" s="347" t="s">
        <v>22</v>
      </c>
      <c r="K272" s="361"/>
      <c r="L272" s="361"/>
      <c r="M272" s="361"/>
      <c r="N272" s="361">
        <v>0</v>
      </c>
    </row>
    <row r="273" spans="1:14" ht="12.75">
      <c r="A273" s="548">
        <v>68</v>
      </c>
      <c r="B273" s="550">
        <v>900</v>
      </c>
      <c r="C273" s="550">
        <v>90001</v>
      </c>
      <c r="D273" s="551">
        <v>6050</v>
      </c>
      <c r="E273" s="541" t="s">
        <v>679</v>
      </c>
      <c r="F273" s="541" t="s">
        <v>506</v>
      </c>
      <c r="G273" s="542">
        <v>2011</v>
      </c>
      <c r="H273" s="543">
        <v>240000</v>
      </c>
      <c r="I273" s="543">
        <v>240000</v>
      </c>
      <c r="J273" s="342" t="s">
        <v>19</v>
      </c>
      <c r="K273" s="358"/>
      <c r="L273" s="358"/>
      <c r="M273" s="358"/>
      <c r="N273" s="358">
        <v>240000</v>
      </c>
    </row>
    <row r="274" spans="1:14" ht="12.75">
      <c r="A274" s="548"/>
      <c r="B274" s="550"/>
      <c r="C274" s="550"/>
      <c r="D274" s="551"/>
      <c r="E274" s="541"/>
      <c r="F274" s="541"/>
      <c r="G274" s="542"/>
      <c r="H274" s="543"/>
      <c r="I274" s="543"/>
      <c r="J274" s="344" t="s">
        <v>681</v>
      </c>
      <c r="K274" s="360"/>
      <c r="L274" s="360"/>
      <c r="M274" s="360"/>
      <c r="N274" s="360">
        <f>N273*0.85</f>
        <v>204000</v>
      </c>
    </row>
    <row r="275" spans="1:14" ht="12.75">
      <c r="A275" s="548"/>
      <c r="B275" s="550"/>
      <c r="C275" s="550"/>
      <c r="D275" s="551"/>
      <c r="E275" s="541"/>
      <c r="F275" s="541"/>
      <c r="G275" s="542"/>
      <c r="H275" s="543"/>
      <c r="I275" s="543"/>
      <c r="J275" s="344" t="s">
        <v>20</v>
      </c>
      <c r="K275" s="360"/>
      <c r="L275" s="360"/>
      <c r="M275" s="360"/>
      <c r="N275" s="360">
        <f>N273*0.15</f>
        <v>36000</v>
      </c>
    </row>
    <row r="276" spans="1:14" ht="12.75">
      <c r="A276" s="548"/>
      <c r="B276" s="550"/>
      <c r="C276" s="550"/>
      <c r="D276" s="551"/>
      <c r="E276" s="541"/>
      <c r="F276" s="541"/>
      <c r="G276" s="542"/>
      <c r="H276" s="543"/>
      <c r="I276" s="543"/>
      <c r="J276" s="347" t="s">
        <v>22</v>
      </c>
      <c r="K276" s="361"/>
      <c r="L276" s="361"/>
      <c r="M276" s="361"/>
      <c r="N276" s="361">
        <v>0</v>
      </c>
    </row>
    <row r="277" spans="1:14" ht="12.75">
      <c r="A277" s="548">
        <v>69</v>
      </c>
      <c r="B277" s="550">
        <v>900</v>
      </c>
      <c r="C277" s="550">
        <v>90001</v>
      </c>
      <c r="D277" s="551">
        <v>6050</v>
      </c>
      <c r="E277" s="541" t="s">
        <v>679</v>
      </c>
      <c r="F277" s="541" t="s">
        <v>510</v>
      </c>
      <c r="G277" s="542">
        <v>2011</v>
      </c>
      <c r="H277" s="543">
        <v>240000</v>
      </c>
      <c r="I277" s="543">
        <v>240000</v>
      </c>
      <c r="J277" s="342" t="s">
        <v>19</v>
      </c>
      <c r="K277" s="358"/>
      <c r="L277" s="358"/>
      <c r="M277" s="358"/>
      <c r="N277" s="358">
        <v>240000</v>
      </c>
    </row>
    <row r="278" spans="1:14" ht="12.75">
      <c r="A278" s="548"/>
      <c r="B278" s="550"/>
      <c r="C278" s="550"/>
      <c r="D278" s="551"/>
      <c r="E278" s="541"/>
      <c r="F278" s="541"/>
      <c r="G278" s="542"/>
      <c r="H278" s="543"/>
      <c r="I278" s="543"/>
      <c r="J278" s="344" t="s">
        <v>681</v>
      </c>
      <c r="K278" s="360"/>
      <c r="L278" s="360"/>
      <c r="M278" s="360"/>
      <c r="N278" s="360">
        <f>N277*0.85</f>
        <v>204000</v>
      </c>
    </row>
    <row r="279" spans="1:14" ht="12.75">
      <c r="A279" s="548"/>
      <c r="B279" s="550"/>
      <c r="C279" s="550"/>
      <c r="D279" s="551"/>
      <c r="E279" s="541"/>
      <c r="F279" s="541"/>
      <c r="G279" s="542"/>
      <c r="H279" s="543"/>
      <c r="I279" s="543"/>
      <c r="J279" s="344" t="s">
        <v>20</v>
      </c>
      <c r="K279" s="360"/>
      <c r="L279" s="360"/>
      <c r="M279" s="360"/>
      <c r="N279" s="360">
        <f>N277*0.15</f>
        <v>36000</v>
      </c>
    </row>
    <row r="280" spans="1:14" ht="12.75">
      <c r="A280" s="548"/>
      <c r="B280" s="550"/>
      <c r="C280" s="550"/>
      <c r="D280" s="551"/>
      <c r="E280" s="541"/>
      <c r="F280" s="541"/>
      <c r="G280" s="542"/>
      <c r="H280" s="543"/>
      <c r="I280" s="543"/>
      <c r="J280" s="347" t="s">
        <v>22</v>
      </c>
      <c r="K280" s="361"/>
      <c r="L280" s="361"/>
      <c r="M280" s="361"/>
      <c r="N280" s="361">
        <v>0</v>
      </c>
    </row>
    <row r="281" spans="1:18" ht="12.75">
      <c r="A281" s="548">
        <v>70</v>
      </c>
      <c r="B281" s="550">
        <v>900</v>
      </c>
      <c r="C281" s="550">
        <v>9001</v>
      </c>
      <c r="D281" s="551">
        <v>6050</v>
      </c>
      <c r="E281" s="541" t="s">
        <v>679</v>
      </c>
      <c r="F281" s="541" t="s">
        <v>514</v>
      </c>
      <c r="G281" s="542">
        <v>2011</v>
      </c>
      <c r="H281" s="543">
        <v>210000</v>
      </c>
      <c r="I281" s="543">
        <v>210000</v>
      </c>
      <c r="J281" s="342" t="s">
        <v>19</v>
      </c>
      <c r="K281" s="358"/>
      <c r="L281" s="358"/>
      <c r="M281" s="358"/>
      <c r="N281" s="358">
        <v>210000</v>
      </c>
      <c r="O281" s="359">
        <f aca="true" t="shared" si="8" ref="O281:R284">K281+K285+K289+K293+K297+K301+K305+K309+K313</f>
        <v>1920000</v>
      </c>
      <c r="P281" s="359">
        <f t="shared" si="8"/>
        <v>2868000</v>
      </c>
      <c r="Q281" s="359">
        <f t="shared" si="8"/>
        <v>2460000</v>
      </c>
      <c r="R281" s="359">
        <f t="shared" si="8"/>
        <v>4761000</v>
      </c>
    </row>
    <row r="282" spans="1:18" ht="12.75">
      <c r="A282" s="548"/>
      <c r="B282" s="550"/>
      <c r="C282" s="550"/>
      <c r="D282" s="551"/>
      <c r="E282" s="541"/>
      <c r="F282" s="541"/>
      <c r="G282" s="542"/>
      <c r="H282" s="543"/>
      <c r="I282" s="543"/>
      <c r="J282" s="344" t="s">
        <v>681</v>
      </c>
      <c r="K282" s="360"/>
      <c r="L282" s="360"/>
      <c r="M282" s="360"/>
      <c r="N282" s="360">
        <v>178000</v>
      </c>
      <c r="O282" s="359">
        <f t="shared" si="8"/>
        <v>0</v>
      </c>
      <c r="P282" s="359">
        <f t="shared" si="8"/>
        <v>2437000</v>
      </c>
      <c r="Q282" s="359">
        <f t="shared" si="8"/>
        <v>2089000</v>
      </c>
      <c r="R282" s="359">
        <f t="shared" si="8"/>
        <v>4045000</v>
      </c>
    </row>
    <row r="283" spans="1:18" ht="12.75">
      <c r="A283" s="548"/>
      <c r="B283" s="550"/>
      <c r="C283" s="550"/>
      <c r="D283" s="551"/>
      <c r="E283" s="541"/>
      <c r="F283" s="541"/>
      <c r="G283" s="542"/>
      <c r="H283" s="543"/>
      <c r="I283" s="543"/>
      <c r="J283" s="344" t="s">
        <v>20</v>
      </c>
      <c r="K283" s="360"/>
      <c r="L283" s="360"/>
      <c r="M283" s="360"/>
      <c r="N283" s="360">
        <v>32000</v>
      </c>
      <c r="O283" s="359">
        <f t="shared" si="8"/>
        <v>1880000</v>
      </c>
      <c r="P283" s="359">
        <f t="shared" si="8"/>
        <v>431000</v>
      </c>
      <c r="Q283" s="359">
        <f t="shared" si="8"/>
        <v>371000</v>
      </c>
      <c r="R283" s="359">
        <f t="shared" si="8"/>
        <v>716000</v>
      </c>
    </row>
    <row r="284" spans="1:18" ht="12.75">
      <c r="A284" s="548"/>
      <c r="B284" s="550"/>
      <c r="C284" s="550"/>
      <c r="D284" s="551"/>
      <c r="E284" s="541"/>
      <c r="F284" s="541"/>
      <c r="G284" s="542"/>
      <c r="H284" s="543"/>
      <c r="I284" s="543"/>
      <c r="J284" s="347" t="s">
        <v>22</v>
      </c>
      <c r="K284" s="361"/>
      <c r="L284" s="361"/>
      <c r="M284" s="361"/>
      <c r="N284" s="361">
        <v>0</v>
      </c>
      <c r="O284" s="359">
        <f t="shared" si="8"/>
        <v>40000</v>
      </c>
      <c r="P284" s="359">
        <f t="shared" si="8"/>
        <v>0</v>
      </c>
      <c r="Q284" s="359">
        <f t="shared" si="8"/>
        <v>0</v>
      </c>
      <c r="R284" s="359">
        <f t="shared" si="8"/>
        <v>0</v>
      </c>
    </row>
    <row r="285" spans="1:14" ht="12.75">
      <c r="A285" s="548">
        <v>71</v>
      </c>
      <c r="B285" s="550">
        <v>900</v>
      </c>
      <c r="C285" s="550">
        <v>90001</v>
      </c>
      <c r="D285" s="551">
        <v>6050</v>
      </c>
      <c r="E285" s="541" t="s">
        <v>679</v>
      </c>
      <c r="F285" s="541" t="s">
        <v>518</v>
      </c>
      <c r="G285" s="542" t="s">
        <v>34</v>
      </c>
      <c r="H285" s="543">
        <v>170000</v>
      </c>
      <c r="I285" s="543">
        <v>170000</v>
      </c>
      <c r="J285" s="342" t="s">
        <v>19</v>
      </c>
      <c r="K285" s="358">
        <v>165000</v>
      </c>
      <c r="L285" s="358"/>
      <c r="M285" s="358"/>
      <c r="N285" s="358"/>
    </row>
    <row r="286" spans="1:14" ht="12.75">
      <c r="A286" s="548"/>
      <c r="B286" s="550"/>
      <c r="C286" s="550"/>
      <c r="D286" s="551"/>
      <c r="E286" s="541"/>
      <c r="F286" s="541"/>
      <c r="G286" s="542"/>
      <c r="H286" s="543"/>
      <c r="I286" s="543"/>
      <c r="J286" s="344" t="s">
        <v>681</v>
      </c>
      <c r="K286" s="360">
        <v>0</v>
      </c>
      <c r="L286" s="360"/>
      <c r="M286" s="360"/>
      <c r="N286" s="360"/>
    </row>
    <row r="287" spans="1:14" ht="12.75">
      <c r="A287" s="548"/>
      <c r="B287" s="550"/>
      <c r="C287" s="550"/>
      <c r="D287" s="551"/>
      <c r="E287" s="541"/>
      <c r="F287" s="541"/>
      <c r="G287" s="542"/>
      <c r="H287" s="543"/>
      <c r="I287" s="543"/>
      <c r="J287" s="344" t="s">
        <v>20</v>
      </c>
      <c r="K287" s="360">
        <v>125000</v>
      </c>
      <c r="L287" s="360"/>
      <c r="M287" s="360"/>
      <c r="N287" s="360"/>
    </row>
    <row r="288" spans="1:14" ht="12.75">
      <c r="A288" s="548"/>
      <c r="B288" s="550"/>
      <c r="C288" s="550"/>
      <c r="D288" s="551"/>
      <c r="E288" s="541"/>
      <c r="F288" s="541"/>
      <c r="G288" s="542"/>
      <c r="H288" s="543"/>
      <c r="I288" s="543"/>
      <c r="J288" s="347" t="s">
        <v>22</v>
      </c>
      <c r="K288" s="361">
        <v>40000</v>
      </c>
      <c r="L288" s="361"/>
      <c r="M288" s="361"/>
      <c r="N288" s="361"/>
    </row>
    <row r="289" spans="1:14" ht="12.75">
      <c r="A289" s="548">
        <v>72</v>
      </c>
      <c r="B289" s="550">
        <v>900</v>
      </c>
      <c r="C289" s="550">
        <v>90001</v>
      </c>
      <c r="D289" s="551">
        <v>6050</v>
      </c>
      <c r="E289" s="541" t="s">
        <v>679</v>
      </c>
      <c r="F289" s="541" t="s">
        <v>543</v>
      </c>
      <c r="G289" s="542" t="s">
        <v>24</v>
      </c>
      <c r="H289" s="543">
        <v>550000</v>
      </c>
      <c r="I289" s="543">
        <v>550000</v>
      </c>
      <c r="J289" s="342" t="s">
        <v>19</v>
      </c>
      <c r="K289" s="362">
        <v>145000</v>
      </c>
      <c r="L289" s="362">
        <v>400000</v>
      </c>
      <c r="M289" s="362"/>
      <c r="N289" s="362"/>
    </row>
    <row r="290" spans="1:14" ht="12.75">
      <c r="A290" s="548"/>
      <c r="B290" s="550"/>
      <c r="C290" s="550"/>
      <c r="D290" s="551"/>
      <c r="E290" s="541"/>
      <c r="F290" s="541"/>
      <c r="G290" s="542"/>
      <c r="H290" s="543"/>
      <c r="I290" s="543"/>
      <c r="J290" s="344" t="s">
        <v>681</v>
      </c>
      <c r="K290" s="360">
        <v>0</v>
      </c>
      <c r="L290" s="360">
        <f>L289*0.85</f>
        <v>340000</v>
      </c>
      <c r="M290" s="360"/>
      <c r="N290" s="360"/>
    </row>
    <row r="291" spans="1:14" ht="12.75">
      <c r="A291" s="548"/>
      <c r="B291" s="550"/>
      <c r="C291" s="550"/>
      <c r="D291" s="551"/>
      <c r="E291" s="541"/>
      <c r="F291" s="541"/>
      <c r="G291" s="542"/>
      <c r="H291" s="543"/>
      <c r="I291" s="543"/>
      <c r="J291" s="344" t="s">
        <v>20</v>
      </c>
      <c r="K291" s="360">
        <v>145000</v>
      </c>
      <c r="L291" s="360">
        <f>L289*0.15</f>
        <v>60000</v>
      </c>
      <c r="M291" s="360"/>
      <c r="N291" s="360"/>
    </row>
    <row r="292" spans="1:14" ht="12.75">
      <c r="A292" s="548"/>
      <c r="B292" s="550"/>
      <c r="C292" s="550"/>
      <c r="D292" s="551"/>
      <c r="E292" s="541"/>
      <c r="F292" s="541"/>
      <c r="G292" s="542"/>
      <c r="H292" s="543"/>
      <c r="I292" s="543"/>
      <c r="J292" s="347" t="s">
        <v>22</v>
      </c>
      <c r="K292" s="366">
        <v>0</v>
      </c>
      <c r="L292" s="361">
        <v>0</v>
      </c>
      <c r="M292" s="366"/>
      <c r="N292" s="366"/>
    </row>
    <row r="293" spans="1:14" ht="12.75">
      <c r="A293" s="548">
        <v>73</v>
      </c>
      <c r="B293" s="552">
        <v>900</v>
      </c>
      <c r="C293" s="552">
        <v>90001</v>
      </c>
      <c r="D293" s="553">
        <v>6050</v>
      </c>
      <c r="E293" s="554" t="s">
        <v>679</v>
      </c>
      <c r="F293" s="554" t="s">
        <v>522</v>
      </c>
      <c r="G293" s="555" t="s">
        <v>39</v>
      </c>
      <c r="H293" s="556">
        <v>3055000</v>
      </c>
      <c r="I293" s="556">
        <v>3055000</v>
      </c>
      <c r="J293" s="350" t="s">
        <v>19</v>
      </c>
      <c r="K293" s="363">
        <v>110000</v>
      </c>
      <c r="L293" s="363">
        <v>1478000</v>
      </c>
      <c r="M293" s="363">
        <v>1455000</v>
      </c>
      <c r="N293" s="363"/>
    </row>
    <row r="294" spans="1:14" ht="12.75">
      <c r="A294" s="548"/>
      <c r="B294" s="552"/>
      <c r="C294" s="552"/>
      <c r="D294" s="553"/>
      <c r="E294" s="554"/>
      <c r="F294" s="554"/>
      <c r="G294" s="555"/>
      <c r="H294" s="556"/>
      <c r="I294" s="556"/>
      <c r="J294" s="344" t="s">
        <v>681</v>
      </c>
      <c r="K294" s="360">
        <v>0</v>
      </c>
      <c r="L294" s="360">
        <v>1256000</v>
      </c>
      <c r="M294" s="360">
        <v>1236000</v>
      </c>
      <c r="N294" s="360"/>
    </row>
    <row r="295" spans="1:14" ht="12.75">
      <c r="A295" s="548"/>
      <c r="B295" s="552"/>
      <c r="C295" s="552"/>
      <c r="D295" s="553"/>
      <c r="E295" s="554"/>
      <c r="F295" s="554"/>
      <c r="G295" s="555"/>
      <c r="H295" s="556"/>
      <c r="I295" s="556"/>
      <c r="J295" s="344" t="s">
        <v>20</v>
      </c>
      <c r="K295" s="360">
        <v>110000</v>
      </c>
      <c r="L295" s="360">
        <v>222000</v>
      </c>
      <c r="M295" s="360">
        <v>219000</v>
      </c>
      <c r="N295" s="360"/>
    </row>
    <row r="296" spans="1:14" ht="12.75">
      <c r="A296" s="548"/>
      <c r="B296" s="552"/>
      <c r="C296" s="552"/>
      <c r="D296" s="553"/>
      <c r="E296" s="554"/>
      <c r="F296" s="554"/>
      <c r="G296" s="555"/>
      <c r="H296" s="556"/>
      <c r="I296" s="556"/>
      <c r="J296" s="352" t="s">
        <v>22</v>
      </c>
      <c r="K296" s="361">
        <v>0</v>
      </c>
      <c r="L296" s="361">
        <v>0</v>
      </c>
      <c r="M296" s="361">
        <v>0</v>
      </c>
      <c r="N296" s="362"/>
    </row>
    <row r="297" spans="1:14" ht="16.5" customHeight="1">
      <c r="A297" s="548">
        <v>74</v>
      </c>
      <c r="B297" s="550">
        <v>900</v>
      </c>
      <c r="C297" s="550">
        <v>90001</v>
      </c>
      <c r="D297" s="551">
        <v>6050</v>
      </c>
      <c r="E297" s="541" t="s">
        <v>679</v>
      </c>
      <c r="F297" s="541" t="s">
        <v>526</v>
      </c>
      <c r="G297" s="542" t="s">
        <v>34</v>
      </c>
      <c r="H297" s="543">
        <v>7618000</v>
      </c>
      <c r="I297" s="543">
        <v>7618000</v>
      </c>
      <c r="J297" s="342" t="s">
        <v>19</v>
      </c>
      <c r="K297" s="358">
        <v>1200000</v>
      </c>
      <c r="L297" s="358"/>
      <c r="M297" s="358"/>
      <c r="N297" s="358"/>
    </row>
    <row r="298" spans="1:14" ht="16.5" customHeight="1">
      <c r="A298" s="548"/>
      <c r="B298" s="550"/>
      <c r="C298" s="550"/>
      <c r="D298" s="551"/>
      <c r="E298" s="541"/>
      <c r="F298" s="541"/>
      <c r="G298" s="542"/>
      <c r="H298" s="543"/>
      <c r="I298" s="543"/>
      <c r="J298" s="344" t="s">
        <v>681</v>
      </c>
      <c r="K298" s="360">
        <v>0</v>
      </c>
      <c r="L298" s="360"/>
      <c r="M298" s="360"/>
      <c r="N298" s="360"/>
    </row>
    <row r="299" spans="1:14" ht="16.5" customHeight="1">
      <c r="A299" s="548"/>
      <c r="B299" s="550"/>
      <c r="C299" s="550"/>
      <c r="D299" s="551"/>
      <c r="E299" s="541"/>
      <c r="F299" s="541"/>
      <c r="G299" s="542"/>
      <c r="H299" s="543"/>
      <c r="I299" s="543"/>
      <c r="J299" s="344" t="s">
        <v>20</v>
      </c>
      <c r="K299" s="360">
        <v>1200000</v>
      </c>
      <c r="L299" s="360"/>
      <c r="M299" s="360"/>
      <c r="N299" s="360"/>
    </row>
    <row r="300" spans="1:14" ht="16.5" customHeight="1">
      <c r="A300" s="548"/>
      <c r="B300" s="550"/>
      <c r="C300" s="550"/>
      <c r="D300" s="551"/>
      <c r="E300" s="541"/>
      <c r="F300" s="541"/>
      <c r="G300" s="542"/>
      <c r="H300" s="543"/>
      <c r="I300" s="543"/>
      <c r="J300" s="347" t="s">
        <v>22</v>
      </c>
      <c r="K300" s="361">
        <v>0</v>
      </c>
      <c r="L300" s="361"/>
      <c r="M300" s="361"/>
      <c r="N300" s="361"/>
    </row>
    <row r="301" spans="1:14" ht="15.75" customHeight="1">
      <c r="A301" s="548">
        <v>75</v>
      </c>
      <c r="B301" s="550">
        <v>900</v>
      </c>
      <c r="C301" s="550">
        <v>90001</v>
      </c>
      <c r="D301" s="551">
        <v>6050</v>
      </c>
      <c r="E301" s="541" t="s">
        <v>679</v>
      </c>
      <c r="F301" s="541" t="s">
        <v>530</v>
      </c>
      <c r="G301" s="542" t="s">
        <v>531</v>
      </c>
      <c r="H301" s="543">
        <v>3518000</v>
      </c>
      <c r="I301" s="543">
        <v>3518000</v>
      </c>
      <c r="J301" s="342" t="s">
        <v>19</v>
      </c>
      <c r="K301" s="358"/>
      <c r="L301" s="358"/>
      <c r="M301" s="358"/>
      <c r="N301" s="358">
        <v>3408000</v>
      </c>
    </row>
    <row r="302" spans="1:14" ht="15.75" customHeight="1">
      <c r="A302" s="548"/>
      <c r="B302" s="550"/>
      <c r="C302" s="550"/>
      <c r="D302" s="551"/>
      <c r="E302" s="541"/>
      <c r="F302" s="541"/>
      <c r="G302" s="542"/>
      <c r="H302" s="543"/>
      <c r="I302" s="543"/>
      <c r="J302" s="344" t="s">
        <v>681</v>
      </c>
      <c r="K302" s="360"/>
      <c r="L302" s="360"/>
      <c r="M302" s="360"/>
      <c r="N302" s="360">
        <v>2896000</v>
      </c>
    </row>
    <row r="303" spans="1:14" ht="15.75" customHeight="1">
      <c r="A303" s="548"/>
      <c r="B303" s="550"/>
      <c r="C303" s="550"/>
      <c r="D303" s="551"/>
      <c r="E303" s="541"/>
      <c r="F303" s="541"/>
      <c r="G303" s="542"/>
      <c r="H303" s="543"/>
      <c r="I303" s="543"/>
      <c r="J303" s="344" t="s">
        <v>20</v>
      </c>
      <c r="K303" s="360"/>
      <c r="L303" s="360"/>
      <c r="M303" s="360"/>
      <c r="N303" s="360">
        <v>512000</v>
      </c>
    </row>
    <row r="304" spans="1:14" ht="15.75" customHeight="1">
      <c r="A304" s="548"/>
      <c r="B304" s="550"/>
      <c r="C304" s="550"/>
      <c r="D304" s="551"/>
      <c r="E304" s="541"/>
      <c r="F304" s="541"/>
      <c r="G304" s="542"/>
      <c r="H304" s="543"/>
      <c r="I304" s="543"/>
      <c r="J304" s="347" t="s">
        <v>22</v>
      </c>
      <c r="K304" s="361"/>
      <c r="L304" s="361"/>
      <c r="M304" s="361"/>
      <c r="N304" s="361">
        <v>0</v>
      </c>
    </row>
    <row r="305" spans="1:14" ht="15.75" customHeight="1">
      <c r="A305" s="548">
        <v>76</v>
      </c>
      <c r="B305" s="552">
        <v>900</v>
      </c>
      <c r="C305" s="552">
        <v>90001</v>
      </c>
      <c r="D305" s="553">
        <v>6050</v>
      </c>
      <c r="E305" s="554" t="s">
        <v>679</v>
      </c>
      <c r="F305" s="554" t="s">
        <v>535</v>
      </c>
      <c r="G305" s="555" t="s">
        <v>83</v>
      </c>
      <c r="H305" s="556">
        <v>1215000</v>
      </c>
      <c r="I305" s="556">
        <v>1215000</v>
      </c>
      <c r="J305" s="350" t="s">
        <v>19</v>
      </c>
      <c r="K305" s="363"/>
      <c r="L305" s="363">
        <v>600000</v>
      </c>
      <c r="M305" s="363">
        <v>615000</v>
      </c>
      <c r="N305" s="363"/>
    </row>
    <row r="306" spans="1:14" ht="15.75" customHeight="1">
      <c r="A306" s="548"/>
      <c r="B306" s="552"/>
      <c r="C306" s="552"/>
      <c r="D306" s="553"/>
      <c r="E306" s="554"/>
      <c r="F306" s="554"/>
      <c r="G306" s="555"/>
      <c r="H306" s="556"/>
      <c r="I306" s="556"/>
      <c r="J306" s="344" t="s">
        <v>681</v>
      </c>
      <c r="K306" s="360"/>
      <c r="L306" s="360">
        <f>L305*0.85</f>
        <v>510000</v>
      </c>
      <c r="M306" s="360">
        <v>522000</v>
      </c>
      <c r="N306" s="360"/>
    </row>
    <row r="307" spans="1:14" ht="15.75" customHeight="1">
      <c r="A307" s="548"/>
      <c r="B307" s="552"/>
      <c r="C307" s="552"/>
      <c r="D307" s="553"/>
      <c r="E307" s="554"/>
      <c r="F307" s="554"/>
      <c r="G307" s="555"/>
      <c r="H307" s="556"/>
      <c r="I307" s="556"/>
      <c r="J307" s="344" t="s">
        <v>20</v>
      </c>
      <c r="K307" s="360"/>
      <c r="L307" s="360">
        <f>L305*0.15</f>
        <v>90000</v>
      </c>
      <c r="M307" s="360">
        <v>93000</v>
      </c>
      <c r="N307" s="360"/>
    </row>
    <row r="308" spans="1:14" ht="15.75" customHeight="1">
      <c r="A308" s="548"/>
      <c r="B308" s="552"/>
      <c r="C308" s="552"/>
      <c r="D308" s="553"/>
      <c r="E308" s="554"/>
      <c r="F308" s="554"/>
      <c r="G308" s="555"/>
      <c r="H308" s="556"/>
      <c r="I308" s="556"/>
      <c r="J308" s="352" t="s">
        <v>22</v>
      </c>
      <c r="K308" s="362"/>
      <c r="L308" s="361">
        <v>0</v>
      </c>
      <c r="M308" s="361">
        <v>0</v>
      </c>
      <c r="N308" s="362"/>
    </row>
    <row r="309" spans="1:14" ht="15.75" customHeight="1">
      <c r="A309" s="548">
        <v>77</v>
      </c>
      <c r="B309" s="550">
        <v>900</v>
      </c>
      <c r="C309" s="550">
        <v>90001</v>
      </c>
      <c r="D309" s="551">
        <v>6050</v>
      </c>
      <c r="E309" s="541" t="s">
        <v>679</v>
      </c>
      <c r="F309" s="541" t="s">
        <v>539</v>
      </c>
      <c r="G309" s="542" t="s">
        <v>39</v>
      </c>
      <c r="H309" s="543">
        <v>821000</v>
      </c>
      <c r="I309" s="543">
        <v>821000</v>
      </c>
      <c r="J309" s="342" t="s">
        <v>19</v>
      </c>
      <c r="K309" s="367"/>
      <c r="L309" s="358">
        <v>390000</v>
      </c>
      <c r="M309" s="358">
        <v>390000</v>
      </c>
      <c r="N309" s="358"/>
    </row>
    <row r="310" spans="1:14" ht="15.75" customHeight="1">
      <c r="A310" s="548"/>
      <c r="B310" s="550"/>
      <c r="C310" s="550"/>
      <c r="D310" s="551"/>
      <c r="E310" s="541"/>
      <c r="F310" s="541"/>
      <c r="G310" s="542"/>
      <c r="H310" s="543"/>
      <c r="I310" s="543"/>
      <c r="J310" s="344" t="s">
        <v>681</v>
      </c>
      <c r="K310" s="368"/>
      <c r="L310" s="360">
        <v>331000</v>
      </c>
      <c r="M310" s="360">
        <v>331000</v>
      </c>
      <c r="N310" s="360"/>
    </row>
    <row r="311" spans="1:14" ht="15.75" customHeight="1">
      <c r="A311" s="548"/>
      <c r="B311" s="550"/>
      <c r="C311" s="550"/>
      <c r="D311" s="551"/>
      <c r="E311" s="541"/>
      <c r="F311" s="541"/>
      <c r="G311" s="542"/>
      <c r="H311" s="543"/>
      <c r="I311" s="543"/>
      <c r="J311" s="344" t="s">
        <v>20</v>
      </c>
      <c r="K311" s="368"/>
      <c r="L311" s="360">
        <v>59000</v>
      </c>
      <c r="M311" s="360">
        <v>59000</v>
      </c>
      <c r="N311" s="360"/>
    </row>
    <row r="312" spans="1:14" ht="15.75" customHeight="1">
      <c r="A312" s="548"/>
      <c r="B312" s="550"/>
      <c r="C312" s="550"/>
      <c r="D312" s="551"/>
      <c r="E312" s="541"/>
      <c r="F312" s="541"/>
      <c r="G312" s="542"/>
      <c r="H312" s="543"/>
      <c r="I312" s="543"/>
      <c r="J312" s="347" t="s">
        <v>22</v>
      </c>
      <c r="K312" s="369"/>
      <c r="L312" s="361">
        <v>0</v>
      </c>
      <c r="M312" s="361">
        <v>0</v>
      </c>
      <c r="N312" s="361"/>
    </row>
    <row r="313" spans="1:14" ht="16.5" customHeight="1">
      <c r="A313" s="548">
        <v>78</v>
      </c>
      <c r="B313" s="550">
        <v>900</v>
      </c>
      <c r="C313" s="550">
        <v>90001</v>
      </c>
      <c r="D313" s="551">
        <v>6050</v>
      </c>
      <c r="E313" s="541" t="s">
        <v>679</v>
      </c>
      <c r="F313" s="541" t="s">
        <v>556</v>
      </c>
      <c r="G313" s="542" t="s">
        <v>557</v>
      </c>
      <c r="H313" s="543">
        <v>1443000</v>
      </c>
      <c r="I313" s="543">
        <v>1443000</v>
      </c>
      <c r="J313" s="342" t="s">
        <v>19</v>
      </c>
      <c r="K313" s="358">
        <v>300000</v>
      </c>
      <c r="L313" s="358"/>
      <c r="M313" s="358"/>
      <c r="N313" s="358">
        <v>1143000</v>
      </c>
    </row>
    <row r="314" spans="1:14" ht="16.5" customHeight="1">
      <c r="A314" s="548"/>
      <c r="B314" s="550"/>
      <c r="C314" s="550"/>
      <c r="D314" s="551"/>
      <c r="E314" s="541"/>
      <c r="F314" s="541"/>
      <c r="G314" s="542"/>
      <c r="H314" s="543"/>
      <c r="I314" s="543"/>
      <c r="J314" s="344" t="s">
        <v>681</v>
      </c>
      <c r="K314" s="360">
        <v>0</v>
      </c>
      <c r="L314" s="360"/>
      <c r="M314" s="360"/>
      <c r="N314" s="360">
        <v>971000</v>
      </c>
    </row>
    <row r="315" spans="1:14" ht="16.5" customHeight="1">
      <c r="A315" s="548"/>
      <c r="B315" s="550"/>
      <c r="C315" s="550"/>
      <c r="D315" s="551"/>
      <c r="E315" s="541"/>
      <c r="F315" s="541"/>
      <c r="G315" s="542"/>
      <c r="H315" s="543"/>
      <c r="I315" s="543"/>
      <c r="J315" s="344" t="s">
        <v>20</v>
      </c>
      <c r="K315" s="360">
        <v>300000</v>
      </c>
      <c r="L315" s="360"/>
      <c r="M315" s="360"/>
      <c r="N315" s="360">
        <v>172000</v>
      </c>
    </row>
    <row r="316" spans="1:14" ht="16.5" customHeight="1">
      <c r="A316" s="548"/>
      <c r="B316" s="550"/>
      <c r="C316" s="550"/>
      <c r="D316" s="551"/>
      <c r="E316" s="541"/>
      <c r="F316" s="541"/>
      <c r="G316" s="542"/>
      <c r="H316" s="543"/>
      <c r="I316" s="543"/>
      <c r="J316" s="347" t="s">
        <v>22</v>
      </c>
      <c r="K316" s="361">
        <v>0</v>
      </c>
      <c r="L316" s="361"/>
      <c r="M316" s="361"/>
      <c r="N316" s="361">
        <v>0</v>
      </c>
    </row>
    <row r="317" spans="1:18" ht="12.75">
      <c r="A317" s="548">
        <v>79</v>
      </c>
      <c r="B317" s="550">
        <v>900</v>
      </c>
      <c r="C317" s="550">
        <v>90001</v>
      </c>
      <c r="D317" s="551">
        <v>6050</v>
      </c>
      <c r="E317" s="541" t="s">
        <v>679</v>
      </c>
      <c r="F317" s="541" t="s">
        <v>561</v>
      </c>
      <c r="G317" s="542" t="s">
        <v>18</v>
      </c>
      <c r="H317" s="543">
        <v>5400000</v>
      </c>
      <c r="I317" s="543">
        <v>5400000</v>
      </c>
      <c r="J317" s="342" t="s">
        <v>19</v>
      </c>
      <c r="K317" s="358"/>
      <c r="L317" s="358">
        <v>1200000</v>
      </c>
      <c r="M317" s="358">
        <v>1500000</v>
      </c>
      <c r="N317" s="358">
        <v>2680000</v>
      </c>
      <c r="O317" s="359">
        <f aca="true" t="shared" si="9" ref="O317:R320">K317+K321+K325+K329+K333+K337+K341+K345</f>
        <v>572000</v>
      </c>
      <c r="P317" s="359">
        <f t="shared" si="9"/>
        <v>1895000</v>
      </c>
      <c r="Q317" s="359">
        <f t="shared" si="9"/>
        <v>1500000</v>
      </c>
      <c r="R317" s="359">
        <f t="shared" si="9"/>
        <v>6080000</v>
      </c>
    </row>
    <row r="318" spans="1:18" ht="12.75">
      <c r="A318" s="548"/>
      <c r="B318" s="550"/>
      <c r="C318" s="550"/>
      <c r="D318" s="551"/>
      <c r="E318" s="541"/>
      <c r="F318" s="541"/>
      <c r="G318" s="542"/>
      <c r="H318" s="543"/>
      <c r="I318" s="543"/>
      <c r="J318" s="344" t="s">
        <v>681</v>
      </c>
      <c r="K318" s="360"/>
      <c r="L318" s="360">
        <f>L317*0.85</f>
        <v>1020000</v>
      </c>
      <c r="M318" s="360">
        <f>M317*0.85</f>
        <v>1275000</v>
      </c>
      <c r="N318" s="360">
        <f>N317*0.85</f>
        <v>2278000</v>
      </c>
      <c r="O318" s="359">
        <f t="shared" si="9"/>
        <v>0</v>
      </c>
      <c r="P318" s="359">
        <f t="shared" si="9"/>
        <v>1610000</v>
      </c>
      <c r="Q318" s="359">
        <f t="shared" si="9"/>
        <v>1275000</v>
      </c>
      <c r="R318" s="359">
        <f t="shared" si="9"/>
        <v>5168000</v>
      </c>
    </row>
    <row r="319" spans="1:18" ht="12.75">
      <c r="A319" s="548"/>
      <c r="B319" s="550"/>
      <c r="C319" s="550"/>
      <c r="D319" s="551"/>
      <c r="E319" s="541"/>
      <c r="F319" s="541"/>
      <c r="G319" s="542"/>
      <c r="H319" s="543"/>
      <c r="I319" s="543"/>
      <c r="J319" s="344" t="s">
        <v>20</v>
      </c>
      <c r="K319" s="360"/>
      <c r="L319" s="360">
        <f>L317*0.15</f>
        <v>180000</v>
      </c>
      <c r="M319" s="360">
        <f>M317*0.15</f>
        <v>225000</v>
      </c>
      <c r="N319" s="360">
        <f>N317*0.15</f>
        <v>402000</v>
      </c>
      <c r="O319" s="359">
        <f t="shared" si="9"/>
        <v>572000</v>
      </c>
      <c r="P319" s="359">
        <f t="shared" si="9"/>
        <v>285000</v>
      </c>
      <c r="Q319" s="359">
        <f t="shared" si="9"/>
        <v>225000</v>
      </c>
      <c r="R319" s="359">
        <f t="shared" si="9"/>
        <v>912000</v>
      </c>
    </row>
    <row r="320" spans="1:18" ht="12.75">
      <c r="A320" s="548"/>
      <c r="B320" s="550"/>
      <c r="C320" s="550"/>
      <c r="D320" s="551"/>
      <c r="E320" s="541"/>
      <c r="F320" s="541"/>
      <c r="G320" s="542"/>
      <c r="H320" s="543"/>
      <c r="I320" s="543"/>
      <c r="J320" s="347" t="s">
        <v>22</v>
      </c>
      <c r="K320" s="361"/>
      <c r="L320" s="361">
        <v>0</v>
      </c>
      <c r="M320" s="361">
        <v>0</v>
      </c>
      <c r="N320" s="361">
        <v>0</v>
      </c>
      <c r="O320" s="359">
        <f t="shared" si="9"/>
        <v>0</v>
      </c>
      <c r="P320" s="359">
        <f t="shared" si="9"/>
        <v>0</v>
      </c>
      <c r="Q320" s="359">
        <f t="shared" si="9"/>
        <v>0</v>
      </c>
      <c r="R320" s="359">
        <f t="shared" si="9"/>
        <v>0</v>
      </c>
    </row>
    <row r="321" spans="1:14" ht="12.75">
      <c r="A321" s="548">
        <v>80</v>
      </c>
      <c r="B321" s="550">
        <v>900</v>
      </c>
      <c r="C321" s="550">
        <v>90001</v>
      </c>
      <c r="D321" s="551">
        <v>6050</v>
      </c>
      <c r="E321" s="541" t="s">
        <v>679</v>
      </c>
      <c r="F321" s="541" t="s">
        <v>565</v>
      </c>
      <c r="G321" s="542">
        <v>2011</v>
      </c>
      <c r="H321" s="543">
        <v>1400000</v>
      </c>
      <c r="I321" s="543">
        <v>1400000</v>
      </c>
      <c r="J321" s="342" t="s">
        <v>19</v>
      </c>
      <c r="K321" s="358"/>
      <c r="L321" s="358"/>
      <c r="M321" s="358"/>
      <c r="N321" s="358">
        <v>1400000</v>
      </c>
    </row>
    <row r="322" spans="1:14" ht="12.75">
      <c r="A322" s="548"/>
      <c r="B322" s="550"/>
      <c r="C322" s="550"/>
      <c r="D322" s="551"/>
      <c r="E322" s="541"/>
      <c r="F322" s="541"/>
      <c r="G322" s="542"/>
      <c r="H322" s="543"/>
      <c r="I322" s="543"/>
      <c r="J322" s="344" t="s">
        <v>681</v>
      </c>
      <c r="K322" s="360"/>
      <c r="L322" s="360"/>
      <c r="M322" s="360"/>
      <c r="N322" s="360">
        <f>N321*0.85</f>
        <v>1190000</v>
      </c>
    </row>
    <row r="323" spans="1:14" ht="12.75">
      <c r="A323" s="548"/>
      <c r="B323" s="550"/>
      <c r="C323" s="550"/>
      <c r="D323" s="551"/>
      <c r="E323" s="541"/>
      <c r="F323" s="541"/>
      <c r="G323" s="542"/>
      <c r="H323" s="543"/>
      <c r="I323" s="543"/>
      <c r="J323" s="344" t="s">
        <v>20</v>
      </c>
      <c r="K323" s="360"/>
      <c r="L323" s="360"/>
      <c r="M323" s="360"/>
      <c r="N323" s="360">
        <f>N321*0.15</f>
        <v>210000</v>
      </c>
    </row>
    <row r="324" spans="1:14" ht="12.75">
      <c r="A324" s="548"/>
      <c r="B324" s="550"/>
      <c r="C324" s="550"/>
      <c r="D324" s="551"/>
      <c r="E324" s="541"/>
      <c r="F324" s="541"/>
      <c r="G324" s="542"/>
      <c r="H324" s="543"/>
      <c r="I324" s="543"/>
      <c r="J324" s="347" t="s">
        <v>22</v>
      </c>
      <c r="K324" s="361"/>
      <c r="L324" s="361"/>
      <c r="M324" s="361"/>
      <c r="N324" s="361">
        <v>0</v>
      </c>
    </row>
    <row r="325" spans="1:14" ht="21" customHeight="1">
      <c r="A325" s="548">
        <v>81</v>
      </c>
      <c r="B325" s="550">
        <v>900</v>
      </c>
      <c r="C325" s="550">
        <v>90001</v>
      </c>
      <c r="D325" s="551">
        <v>6050</v>
      </c>
      <c r="E325" s="541" t="s">
        <v>679</v>
      </c>
      <c r="F325" s="541" t="s">
        <v>573</v>
      </c>
      <c r="G325" s="542" t="s">
        <v>62</v>
      </c>
      <c r="H325" s="543">
        <v>445000</v>
      </c>
      <c r="I325" s="543">
        <v>445000</v>
      </c>
      <c r="J325" s="342" t="s">
        <v>19</v>
      </c>
      <c r="K325" s="358">
        <v>50000</v>
      </c>
      <c r="L325" s="358">
        <v>395000</v>
      </c>
      <c r="M325" s="358"/>
      <c r="N325" s="358"/>
    </row>
    <row r="326" spans="1:14" ht="21" customHeight="1">
      <c r="A326" s="548"/>
      <c r="B326" s="550"/>
      <c r="C326" s="550"/>
      <c r="D326" s="551"/>
      <c r="E326" s="541"/>
      <c r="F326" s="541"/>
      <c r="G326" s="542"/>
      <c r="H326" s="543"/>
      <c r="I326" s="543"/>
      <c r="J326" s="344" t="s">
        <v>681</v>
      </c>
      <c r="K326" s="360">
        <v>0</v>
      </c>
      <c r="L326" s="360">
        <v>335000</v>
      </c>
      <c r="M326" s="360"/>
      <c r="N326" s="360"/>
    </row>
    <row r="327" spans="1:14" ht="21" customHeight="1">
      <c r="A327" s="548"/>
      <c r="B327" s="550"/>
      <c r="C327" s="550"/>
      <c r="D327" s="551"/>
      <c r="E327" s="541"/>
      <c r="F327" s="541"/>
      <c r="G327" s="542"/>
      <c r="H327" s="543"/>
      <c r="I327" s="543"/>
      <c r="J327" s="344" t="s">
        <v>20</v>
      </c>
      <c r="K327" s="360">
        <v>50000</v>
      </c>
      <c r="L327" s="360">
        <v>60000</v>
      </c>
      <c r="M327" s="360"/>
      <c r="N327" s="360"/>
    </row>
    <row r="328" spans="1:14" ht="21" customHeight="1">
      <c r="A328" s="548"/>
      <c r="B328" s="550"/>
      <c r="C328" s="550"/>
      <c r="D328" s="551"/>
      <c r="E328" s="541"/>
      <c r="F328" s="541"/>
      <c r="G328" s="542"/>
      <c r="H328" s="543"/>
      <c r="I328" s="543"/>
      <c r="J328" s="347" t="s">
        <v>22</v>
      </c>
      <c r="K328" s="361">
        <v>0</v>
      </c>
      <c r="L328" s="361">
        <v>0</v>
      </c>
      <c r="M328" s="361"/>
      <c r="N328" s="361"/>
    </row>
    <row r="329" spans="1:14" ht="12.75">
      <c r="A329" s="548">
        <v>82</v>
      </c>
      <c r="B329" s="552">
        <v>900</v>
      </c>
      <c r="C329" s="552">
        <v>90001</v>
      </c>
      <c r="D329" s="553">
        <v>6050</v>
      </c>
      <c r="E329" s="554" t="s">
        <v>679</v>
      </c>
      <c r="F329" s="554" t="s">
        <v>577</v>
      </c>
      <c r="G329" s="555">
        <v>2008</v>
      </c>
      <c r="H329" s="556">
        <v>170000</v>
      </c>
      <c r="I329" s="556">
        <v>170000</v>
      </c>
      <c r="J329" s="350" t="s">
        <v>19</v>
      </c>
      <c r="K329" s="363">
        <v>170000</v>
      </c>
      <c r="L329" s="363"/>
      <c r="M329" s="363"/>
      <c r="N329" s="363"/>
    </row>
    <row r="330" spans="1:14" ht="12.75">
      <c r="A330" s="548"/>
      <c r="B330" s="552"/>
      <c r="C330" s="552"/>
      <c r="D330" s="553"/>
      <c r="E330" s="554"/>
      <c r="F330" s="554"/>
      <c r="G330" s="555"/>
      <c r="H330" s="556"/>
      <c r="I330" s="556"/>
      <c r="J330" s="344" t="s">
        <v>681</v>
      </c>
      <c r="K330" s="360">
        <v>0</v>
      </c>
      <c r="L330" s="360"/>
      <c r="M330" s="360"/>
      <c r="N330" s="360"/>
    </row>
    <row r="331" spans="1:14" ht="12.75">
      <c r="A331" s="548"/>
      <c r="B331" s="552"/>
      <c r="C331" s="552"/>
      <c r="D331" s="553"/>
      <c r="E331" s="554"/>
      <c r="F331" s="554"/>
      <c r="G331" s="555"/>
      <c r="H331" s="556"/>
      <c r="I331" s="556"/>
      <c r="J331" s="344" t="s">
        <v>20</v>
      </c>
      <c r="K331" s="360">
        <v>170000</v>
      </c>
      <c r="L331" s="360"/>
      <c r="M331" s="360"/>
      <c r="N331" s="360"/>
    </row>
    <row r="332" spans="1:14" ht="12.75">
      <c r="A332" s="548"/>
      <c r="B332" s="552"/>
      <c r="C332" s="552"/>
      <c r="D332" s="553"/>
      <c r="E332" s="554"/>
      <c r="F332" s="554"/>
      <c r="G332" s="555"/>
      <c r="H332" s="556"/>
      <c r="I332" s="556"/>
      <c r="J332" s="352" t="s">
        <v>22</v>
      </c>
      <c r="K332" s="361">
        <v>0</v>
      </c>
      <c r="L332" s="362"/>
      <c r="M332" s="362"/>
      <c r="N332" s="362"/>
    </row>
    <row r="333" spans="1:14" ht="12.75">
      <c r="A333" s="548">
        <v>83</v>
      </c>
      <c r="B333" s="550">
        <v>900</v>
      </c>
      <c r="C333" s="550">
        <v>90001</v>
      </c>
      <c r="D333" s="551">
        <v>6050</v>
      </c>
      <c r="E333" s="541" t="s">
        <v>679</v>
      </c>
      <c r="F333" s="541" t="s">
        <v>581</v>
      </c>
      <c r="G333" s="542">
        <v>2008</v>
      </c>
      <c r="H333" s="543">
        <v>173000</v>
      </c>
      <c r="I333" s="543">
        <v>173000</v>
      </c>
      <c r="J333" s="342" t="s">
        <v>19</v>
      </c>
      <c r="K333" s="358">
        <v>173000</v>
      </c>
      <c r="L333" s="358"/>
      <c r="M333" s="358"/>
      <c r="N333" s="358"/>
    </row>
    <row r="334" spans="1:14" ht="12.75">
      <c r="A334" s="548"/>
      <c r="B334" s="550"/>
      <c r="C334" s="550"/>
      <c r="D334" s="551"/>
      <c r="E334" s="541"/>
      <c r="F334" s="541"/>
      <c r="G334" s="542"/>
      <c r="H334" s="543"/>
      <c r="I334" s="543"/>
      <c r="J334" s="344" t="s">
        <v>681</v>
      </c>
      <c r="K334" s="360">
        <v>0</v>
      </c>
      <c r="L334" s="360"/>
      <c r="M334" s="360"/>
      <c r="N334" s="360"/>
    </row>
    <row r="335" spans="1:14" ht="12.75">
      <c r="A335" s="548"/>
      <c r="B335" s="550"/>
      <c r="C335" s="550"/>
      <c r="D335" s="551"/>
      <c r="E335" s="541"/>
      <c r="F335" s="541"/>
      <c r="G335" s="542"/>
      <c r="H335" s="543"/>
      <c r="I335" s="543"/>
      <c r="J335" s="344" t="s">
        <v>20</v>
      </c>
      <c r="K335" s="360">
        <v>173000</v>
      </c>
      <c r="L335" s="360"/>
      <c r="M335" s="360"/>
      <c r="N335" s="360"/>
    </row>
    <row r="336" spans="1:14" ht="12.75">
      <c r="A336" s="548"/>
      <c r="B336" s="550"/>
      <c r="C336" s="550"/>
      <c r="D336" s="551"/>
      <c r="E336" s="541"/>
      <c r="F336" s="541"/>
      <c r="G336" s="542"/>
      <c r="H336" s="543"/>
      <c r="I336" s="543"/>
      <c r="J336" s="347" t="s">
        <v>22</v>
      </c>
      <c r="K336" s="361">
        <v>0</v>
      </c>
      <c r="L336" s="361"/>
      <c r="M336" s="361"/>
      <c r="N336" s="361"/>
    </row>
    <row r="337" spans="1:14" ht="14.25" customHeight="1">
      <c r="A337" s="548">
        <v>84</v>
      </c>
      <c r="B337" s="550">
        <v>900</v>
      </c>
      <c r="C337" s="550">
        <v>90001</v>
      </c>
      <c r="D337" s="551">
        <v>6050</v>
      </c>
      <c r="E337" s="541" t="s">
        <v>679</v>
      </c>
      <c r="F337" s="541" t="s">
        <v>701</v>
      </c>
      <c r="G337" s="542">
        <v>2009</v>
      </c>
      <c r="H337" s="543">
        <v>300000</v>
      </c>
      <c r="I337" s="543">
        <v>300000</v>
      </c>
      <c r="J337" s="342" t="s">
        <v>19</v>
      </c>
      <c r="K337" s="358"/>
      <c r="L337" s="358">
        <v>300000</v>
      </c>
      <c r="M337" s="358"/>
      <c r="N337" s="358"/>
    </row>
    <row r="338" spans="1:14" ht="14.25" customHeight="1">
      <c r="A338" s="548"/>
      <c r="B338" s="550"/>
      <c r="C338" s="550"/>
      <c r="D338" s="551"/>
      <c r="E338" s="541"/>
      <c r="F338" s="541"/>
      <c r="G338" s="542"/>
      <c r="H338" s="543"/>
      <c r="I338" s="543"/>
      <c r="J338" s="344" t="s">
        <v>681</v>
      </c>
      <c r="K338" s="360"/>
      <c r="L338" s="360">
        <f>L337*0.85</f>
        <v>255000</v>
      </c>
      <c r="M338" s="360"/>
      <c r="N338" s="360"/>
    </row>
    <row r="339" spans="1:14" ht="14.25" customHeight="1">
      <c r="A339" s="548"/>
      <c r="B339" s="550"/>
      <c r="C339" s="550"/>
      <c r="D339" s="551"/>
      <c r="E339" s="541"/>
      <c r="F339" s="541"/>
      <c r="G339" s="542"/>
      <c r="H339" s="543"/>
      <c r="I339" s="543"/>
      <c r="J339" s="344" t="s">
        <v>20</v>
      </c>
      <c r="K339" s="360"/>
      <c r="L339" s="360">
        <f>L337*0.15</f>
        <v>45000</v>
      </c>
      <c r="M339" s="360"/>
      <c r="N339" s="360"/>
    </row>
    <row r="340" spans="1:14" ht="14.25" customHeight="1">
      <c r="A340" s="548"/>
      <c r="B340" s="550"/>
      <c r="C340" s="550"/>
      <c r="D340" s="551"/>
      <c r="E340" s="541"/>
      <c r="F340" s="541"/>
      <c r="G340" s="542"/>
      <c r="H340" s="543"/>
      <c r="I340" s="543"/>
      <c r="J340" s="347" t="s">
        <v>22</v>
      </c>
      <c r="K340" s="361"/>
      <c r="L340" s="361">
        <v>0</v>
      </c>
      <c r="M340" s="361"/>
      <c r="N340" s="361"/>
    </row>
    <row r="341" spans="1:14" ht="12.75">
      <c r="A341" s="548">
        <v>85</v>
      </c>
      <c r="B341" s="552">
        <v>900</v>
      </c>
      <c r="C341" s="552">
        <v>90001</v>
      </c>
      <c r="D341" s="553">
        <v>6050</v>
      </c>
      <c r="E341" s="554" t="s">
        <v>679</v>
      </c>
      <c r="F341" s="554" t="s">
        <v>702</v>
      </c>
      <c r="G341" s="555" t="s">
        <v>141</v>
      </c>
      <c r="H341" s="556">
        <v>2000000</v>
      </c>
      <c r="I341" s="556">
        <v>2000000</v>
      </c>
      <c r="J341" s="350" t="s">
        <v>19</v>
      </c>
      <c r="K341" s="363"/>
      <c r="L341" s="363"/>
      <c r="M341" s="363"/>
      <c r="N341" s="363">
        <v>2000000</v>
      </c>
    </row>
    <row r="342" spans="1:14" ht="12.75">
      <c r="A342" s="548"/>
      <c r="B342" s="552"/>
      <c r="C342" s="552"/>
      <c r="D342" s="553"/>
      <c r="E342" s="554"/>
      <c r="F342" s="554"/>
      <c r="G342" s="555"/>
      <c r="H342" s="556"/>
      <c r="I342" s="556"/>
      <c r="J342" s="344" t="s">
        <v>681</v>
      </c>
      <c r="K342" s="360"/>
      <c r="L342" s="360"/>
      <c r="M342" s="360"/>
      <c r="N342" s="360">
        <f>N341*0.85</f>
        <v>1700000</v>
      </c>
    </row>
    <row r="343" spans="1:14" ht="12.75">
      <c r="A343" s="548"/>
      <c r="B343" s="552"/>
      <c r="C343" s="552"/>
      <c r="D343" s="553"/>
      <c r="E343" s="554"/>
      <c r="F343" s="554"/>
      <c r="G343" s="555"/>
      <c r="H343" s="556"/>
      <c r="I343" s="556"/>
      <c r="J343" s="344" t="s">
        <v>20</v>
      </c>
      <c r="K343" s="360"/>
      <c r="L343" s="360"/>
      <c r="M343" s="360"/>
      <c r="N343" s="360">
        <f>N341*0.15</f>
        <v>300000</v>
      </c>
    </row>
    <row r="344" spans="1:14" ht="12.75">
      <c r="A344" s="548"/>
      <c r="B344" s="552"/>
      <c r="C344" s="552"/>
      <c r="D344" s="553"/>
      <c r="E344" s="554"/>
      <c r="F344" s="554"/>
      <c r="G344" s="555"/>
      <c r="H344" s="556"/>
      <c r="I344" s="556"/>
      <c r="J344" s="352" t="s">
        <v>22</v>
      </c>
      <c r="K344" s="362"/>
      <c r="L344" s="362"/>
      <c r="M344" s="362"/>
      <c r="N344" s="361">
        <v>0</v>
      </c>
    </row>
    <row r="345" spans="1:14" ht="31.5" customHeight="1">
      <c r="A345" s="548">
        <v>86</v>
      </c>
      <c r="B345" s="550">
        <v>900</v>
      </c>
      <c r="C345" s="550">
        <v>90095</v>
      </c>
      <c r="D345" s="551">
        <v>6050</v>
      </c>
      <c r="E345" s="541" t="s">
        <v>679</v>
      </c>
      <c r="F345" s="541" t="s">
        <v>602</v>
      </c>
      <c r="G345" s="542" t="s">
        <v>34</v>
      </c>
      <c r="H345" s="543">
        <v>276000</v>
      </c>
      <c r="I345" s="543">
        <v>276000</v>
      </c>
      <c r="J345" s="342" t="s">
        <v>19</v>
      </c>
      <c r="K345" s="358">
        <v>179000</v>
      </c>
      <c r="L345" s="358"/>
      <c r="M345" s="358"/>
      <c r="N345" s="358"/>
    </row>
    <row r="346" spans="1:14" ht="31.5" customHeight="1">
      <c r="A346" s="548"/>
      <c r="B346" s="550"/>
      <c r="C346" s="550"/>
      <c r="D346" s="551"/>
      <c r="E346" s="541"/>
      <c r="F346" s="541"/>
      <c r="G346" s="542"/>
      <c r="H346" s="543"/>
      <c r="I346" s="543"/>
      <c r="J346" s="344" t="s">
        <v>681</v>
      </c>
      <c r="K346" s="360">
        <v>0</v>
      </c>
      <c r="L346" s="360"/>
      <c r="M346" s="360"/>
      <c r="N346" s="360"/>
    </row>
    <row r="347" spans="1:14" ht="31.5" customHeight="1">
      <c r="A347" s="548"/>
      <c r="B347" s="550"/>
      <c r="C347" s="550"/>
      <c r="D347" s="551"/>
      <c r="E347" s="541"/>
      <c r="F347" s="541"/>
      <c r="G347" s="542"/>
      <c r="H347" s="543"/>
      <c r="I347" s="543"/>
      <c r="J347" s="344" t="s">
        <v>20</v>
      </c>
      <c r="K347" s="360">
        <v>179000</v>
      </c>
      <c r="L347" s="360"/>
      <c r="M347" s="360"/>
      <c r="N347" s="360"/>
    </row>
    <row r="348" spans="1:14" ht="31.5" customHeight="1">
      <c r="A348" s="548"/>
      <c r="B348" s="550"/>
      <c r="C348" s="550"/>
      <c r="D348" s="551"/>
      <c r="E348" s="541"/>
      <c r="F348" s="541"/>
      <c r="G348" s="542"/>
      <c r="H348" s="543"/>
      <c r="I348" s="543"/>
      <c r="J348" s="347" t="s">
        <v>22</v>
      </c>
      <c r="K348" s="361">
        <v>0</v>
      </c>
      <c r="L348" s="361"/>
      <c r="M348" s="361"/>
      <c r="N348" s="361"/>
    </row>
    <row r="349" spans="1:18" ht="24.75" customHeight="1">
      <c r="A349" s="548">
        <v>87</v>
      </c>
      <c r="B349" s="550">
        <v>900</v>
      </c>
      <c r="C349" s="550">
        <v>90095</v>
      </c>
      <c r="D349" s="551">
        <v>6050</v>
      </c>
      <c r="E349" s="541" t="s">
        <v>679</v>
      </c>
      <c r="F349" s="541" t="s">
        <v>606</v>
      </c>
      <c r="G349" s="542">
        <v>2009</v>
      </c>
      <c r="H349" s="543">
        <v>278000</v>
      </c>
      <c r="I349" s="543">
        <v>278000</v>
      </c>
      <c r="J349" s="342" t="s">
        <v>19</v>
      </c>
      <c r="K349" s="365"/>
      <c r="L349" s="365">
        <v>278000</v>
      </c>
      <c r="M349" s="365"/>
      <c r="N349" s="365"/>
      <c r="O349" s="355">
        <f aca="true" t="shared" si="10" ref="O349:R352">K349+K353+K357+K361+K365+K369+K373+K377</f>
        <v>875000</v>
      </c>
      <c r="P349" s="355">
        <f t="shared" si="10"/>
        <v>1098000</v>
      </c>
      <c r="Q349" s="355">
        <f t="shared" si="10"/>
        <v>1200000</v>
      </c>
      <c r="R349" s="355">
        <f t="shared" si="10"/>
        <v>5370000</v>
      </c>
    </row>
    <row r="350" spans="1:18" ht="24.75" customHeight="1">
      <c r="A350" s="548"/>
      <c r="B350" s="550"/>
      <c r="C350" s="550"/>
      <c r="D350" s="551"/>
      <c r="E350" s="541"/>
      <c r="F350" s="541"/>
      <c r="G350" s="542"/>
      <c r="H350" s="543"/>
      <c r="I350" s="543"/>
      <c r="J350" s="344" t="s">
        <v>681</v>
      </c>
      <c r="K350" s="360"/>
      <c r="L350" s="360">
        <v>236000</v>
      </c>
      <c r="M350" s="360"/>
      <c r="N350" s="360"/>
      <c r="O350" s="355">
        <f t="shared" si="10"/>
        <v>0</v>
      </c>
      <c r="P350" s="355">
        <f t="shared" si="10"/>
        <v>878000</v>
      </c>
      <c r="Q350" s="355">
        <f t="shared" si="10"/>
        <v>1000000</v>
      </c>
      <c r="R350" s="355">
        <f t="shared" si="10"/>
        <v>4464000</v>
      </c>
    </row>
    <row r="351" spans="1:18" ht="24.75" customHeight="1">
      <c r="A351" s="548"/>
      <c r="B351" s="550"/>
      <c r="C351" s="550"/>
      <c r="D351" s="551"/>
      <c r="E351" s="541"/>
      <c r="F351" s="541"/>
      <c r="G351" s="542"/>
      <c r="H351" s="543"/>
      <c r="I351" s="543"/>
      <c r="J351" s="344" t="s">
        <v>20</v>
      </c>
      <c r="K351" s="360"/>
      <c r="L351" s="360">
        <v>42000</v>
      </c>
      <c r="M351" s="360"/>
      <c r="N351" s="360"/>
      <c r="O351" s="355">
        <f t="shared" si="10"/>
        <v>875000</v>
      </c>
      <c r="P351" s="355">
        <f t="shared" si="10"/>
        <v>220000</v>
      </c>
      <c r="Q351" s="355">
        <f t="shared" si="10"/>
        <v>200000</v>
      </c>
      <c r="R351" s="355">
        <f t="shared" si="10"/>
        <v>906000</v>
      </c>
    </row>
    <row r="352" spans="1:18" ht="24.75" customHeight="1">
      <c r="A352" s="548"/>
      <c r="B352" s="550"/>
      <c r="C352" s="550"/>
      <c r="D352" s="551"/>
      <c r="E352" s="541"/>
      <c r="F352" s="541"/>
      <c r="G352" s="542"/>
      <c r="H352" s="543"/>
      <c r="I352" s="543"/>
      <c r="J352" s="352" t="s">
        <v>22</v>
      </c>
      <c r="K352" s="366"/>
      <c r="L352" s="366">
        <v>0</v>
      </c>
      <c r="M352" s="366"/>
      <c r="N352" s="366"/>
      <c r="O352" s="355">
        <f t="shared" si="10"/>
        <v>0</v>
      </c>
      <c r="P352" s="355">
        <f t="shared" si="10"/>
        <v>0</v>
      </c>
      <c r="Q352" s="355">
        <f t="shared" si="10"/>
        <v>0</v>
      </c>
      <c r="R352" s="355">
        <f t="shared" si="10"/>
        <v>0</v>
      </c>
    </row>
    <row r="353" spans="1:18" ht="12.75">
      <c r="A353" s="548">
        <v>88</v>
      </c>
      <c r="B353" s="552">
        <v>900</v>
      </c>
      <c r="C353" s="552">
        <v>90095</v>
      </c>
      <c r="D353" s="553">
        <v>6050</v>
      </c>
      <c r="E353" s="554" t="s">
        <v>703</v>
      </c>
      <c r="F353" s="554" t="s">
        <v>610</v>
      </c>
      <c r="G353" s="555" t="s">
        <v>611</v>
      </c>
      <c r="H353" s="556">
        <v>570000</v>
      </c>
      <c r="I353" s="556">
        <v>570000</v>
      </c>
      <c r="J353" s="342" t="s">
        <v>19</v>
      </c>
      <c r="K353" s="363">
        <v>130000</v>
      </c>
      <c r="L353" s="363">
        <v>240000</v>
      </c>
      <c r="M353" s="363"/>
      <c r="N353" s="363">
        <f>30000+80000+60000+30000</f>
        <v>200000</v>
      </c>
      <c r="O353" s="359"/>
      <c r="P353" s="359"/>
      <c r="Q353" s="359"/>
      <c r="R353" s="359"/>
    </row>
    <row r="354" spans="1:18" ht="12.75">
      <c r="A354" s="548"/>
      <c r="B354" s="552"/>
      <c r="C354" s="552"/>
      <c r="D354" s="553"/>
      <c r="E354" s="554"/>
      <c r="F354" s="554"/>
      <c r="G354" s="555"/>
      <c r="H354" s="556"/>
      <c r="I354" s="556"/>
      <c r="J354" s="344" t="s">
        <v>681</v>
      </c>
      <c r="K354" s="360">
        <v>0</v>
      </c>
      <c r="L354" s="360">
        <f>L353*0.75</f>
        <v>180000</v>
      </c>
      <c r="M354" s="360"/>
      <c r="N354" s="360">
        <f>N353*0.75</f>
        <v>150000</v>
      </c>
      <c r="O354" s="359"/>
      <c r="P354" s="359"/>
      <c r="Q354" s="359"/>
      <c r="R354" s="359"/>
    </row>
    <row r="355" spans="1:18" ht="12.75">
      <c r="A355" s="548"/>
      <c r="B355" s="552"/>
      <c r="C355" s="552"/>
      <c r="D355" s="553"/>
      <c r="E355" s="554"/>
      <c r="F355" s="554"/>
      <c r="G355" s="555"/>
      <c r="H355" s="556"/>
      <c r="I355" s="556"/>
      <c r="J355" s="344" t="s">
        <v>20</v>
      </c>
      <c r="K355" s="360">
        <v>130000</v>
      </c>
      <c r="L355" s="360">
        <f>L353*0.25</f>
        <v>60000</v>
      </c>
      <c r="M355" s="360"/>
      <c r="N355" s="360">
        <f>N353*0.25</f>
        <v>50000</v>
      </c>
      <c r="O355" s="359"/>
      <c r="P355" s="359"/>
      <c r="Q355" s="359"/>
      <c r="R355" s="359"/>
    </row>
    <row r="356" spans="1:14" ht="12.75">
      <c r="A356" s="548"/>
      <c r="B356" s="552"/>
      <c r="C356" s="552"/>
      <c r="D356" s="553"/>
      <c r="E356" s="554"/>
      <c r="F356" s="554"/>
      <c r="G356" s="555"/>
      <c r="H356" s="556"/>
      <c r="I356" s="556"/>
      <c r="J356" s="352" t="s">
        <v>22</v>
      </c>
      <c r="K356" s="361">
        <v>0</v>
      </c>
      <c r="L356" s="361">
        <v>0</v>
      </c>
      <c r="M356" s="362"/>
      <c r="N356" s="361">
        <v>0</v>
      </c>
    </row>
    <row r="357" spans="1:14" ht="12.75">
      <c r="A357" s="548">
        <v>89</v>
      </c>
      <c r="B357" s="548">
        <v>900</v>
      </c>
      <c r="C357" s="548">
        <v>90095</v>
      </c>
      <c r="D357" s="549">
        <v>6050</v>
      </c>
      <c r="E357" s="546" t="s">
        <v>679</v>
      </c>
      <c r="F357" s="546" t="s">
        <v>615</v>
      </c>
      <c r="G357" s="547" t="s">
        <v>34</v>
      </c>
      <c r="H357" s="544">
        <v>190000</v>
      </c>
      <c r="I357" s="544">
        <v>190000</v>
      </c>
      <c r="J357" s="342" t="s">
        <v>19</v>
      </c>
      <c r="K357" s="365">
        <v>140000</v>
      </c>
      <c r="L357" s="365"/>
      <c r="M357" s="365"/>
      <c r="N357" s="365"/>
    </row>
    <row r="358" spans="1:14" ht="12.75">
      <c r="A358" s="548"/>
      <c r="B358" s="548"/>
      <c r="C358" s="548"/>
      <c r="D358" s="549"/>
      <c r="E358" s="546"/>
      <c r="F358" s="546"/>
      <c r="G358" s="547"/>
      <c r="H358" s="544"/>
      <c r="I358" s="544"/>
      <c r="J358" s="344" t="s">
        <v>681</v>
      </c>
      <c r="K358" s="360">
        <v>0</v>
      </c>
      <c r="L358" s="360"/>
      <c r="M358" s="360"/>
      <c r="N358" s="360"/>
    </row>
    <row r="359" spans="1:14" ht="12.75">
      <c r="A359" s="548"/>
      <c r="B359" s="548"/>
      <c r="C359" s="548"/>
      <c r="D359" s="549"/>
      <c r="E359" s="546"/>
      <c r="F359" s="546"/>
      <c r="G359" s="547"/>
      <c r="H359" s="544"/>
      <c r="I359" s="544"/>
      <c r="J359" s="344" t="s">
        <v>20</v>
      </c>
      <c r="K359" s="360">
        <v>140000</v>
      </c>
      <c r="L359" s="360"/>
      <c r="M359" s="360"/>
      <c r="N359" s="360"/>
    </row>
    <row r="360" spans="1:14" ht="12.75">
      <c r="A360" s="548"/>
      <c r="B360" s="548"/>
      <c r="C360" s="548"/>
      <c r="D360" s="549"/>
      <c r="E360" s="546"/>
      <c r="F360" s="546"/>
      <c r="G360" s="547"/>
      <c r="H360" s="544"/>
      <c r="I360" s="544"/>
      <c r="J360" s="352" t="s">
        <v>22</v>
      </c>
      <c r="K360" s="366">
        <v>0</v>
      </c>
      <c r="L360" s="366"/>
      <c r="M360" s="370"/>
      <c r="N360" s="366"/>
    </row>
    <row r="361" spans="1:14" ht="12.75">
      <c r="A361" s="548">
        <v>90</v>
      </c>
      <c r="B361" s="550">
        <v>921</v>
      </c>
      <c r="C361" s="550">
        <v>92109</v>
      </c>
      <c r="D361" s="551">
        <v>6050</v>
      </c>
      <c r="E361" s="541" t="s">
        <v>679</v>
      </c>
      <c r="F361" s="541" t="s">
        <v>619</v>
      </c>
      <c r="G361" s="542" t="s">
        <v>34</v>
      </c>
      <c r="H361" s="543">
        <v>230000</v>
      </c>
      <c r="I361" s="543">
        <v>230000</v>
      </c>
      <c r="J361" s="342" t="s">
        <v>19</v>
      </c>
      <c r="K361" s="358">
        <v>210000</v>
      </c>
      <c r="L361" s="358"/>
      <c r="M361" s="358"/>
      <c r="N361" s="358"/>
    </row>
    <row r="362" spans="1:14" ht="12.75">
      <c r="A362" s="548"/>
      <c r="B362" s="550"/>
      <c r="C362" s="550"/>
      <c r="D362" s="551"/>
      <c r="E362" s="541"/>
      <c r="F362" s="541"/>
      <c r="G362" s="542"/>
      <c r="H362" s="543"/>
      <c r="I362" s="543"/>
      <c r="J362" s="344" t="s">
        <v>681</v>
      </c>
      <c r="K362" s="360">
        <v>0</v>
      </c>
      <c r="L362" s="360"/>
      <c r="M362" s="360"/>
      <c r="N362" s="360"/>
    </row>
    <row r="363" spans="1:14" ht="12.75">
      <c r="A363" s="548"/>
      <c r="B363" s="550"/>
      <c r="C363" s="550"/>
      <c r="D363" s="551"/>
      <c r="E363" s="541"/>
      <c r="F363" s="541"/>
      <c r="G363" s="542"/>
      <c r="H363" s="543"/>
      <c r="I363" s="543"/>
      <c r="J363" s="344" t="s">
        <v>20</v>
      </c>
      <c r="K363" s="360">
        <v>210000</v>
      </c>
      <c r="L363" s="360"/>
      <c r="M363" s="360"/>
      <c r="N363" s="360"/>
    </row>
    <row r="364" spans="1:14" ht="12.75">
      <c r="A364" s="548"/>
      <c r="B364" s="550"/>
      <c r="C364" s="550"/>
      <c r="D364" s="551"/>
      <c r="E364" s="541"/>
      <c r="F364" s="541"/>
      <c r="G364" s="542"/>
      <c r="H364" s="543"/>
      <c r="I364" s="543"/>
      <c r="J364" s="347" t="s">
        <v>22</v>
      </c>
      <c r="K364" s="361">
        <v>0</v>
      </c>
      <c r="L364" s="361"/>
      <c r="M364" s="361"/>
      <c r="N364" s="361"/>
    </row>
    <row r="365" spans="1:14" ht="12.75">
      <c r="A365" s="548">
        <v>91</v>
      </c>
      <c r="B365" s="550">
        <v>921</v>
      </c>
      <c r="C365" s="550">
        <v>92109</v>
      </c>
      <c r="D365" s="551">
        <v>6050</v>
      </c>
      <c r="E365" s="541" t="s">
        <v>679</v>
      </c>
      <c r="F365" s="541" t="s">
        <v>623</v>
      </c>
      <c r="G365" s="542" t="s">
        <v>624</v>
      </c>
      <c r="H365" s="543">
        <v>537000</v>
      </c>
      <c r="I365" s="543">
        <v>5370000</v>
      </c>
      <c r="J365" s="342" t="s">
        <v>19</v>
      </c>
      <c r="K365" s="358"/>
      <c r="L365" s="358"/>
      <c r="M365" s="358">
        <v>1000000</v>
      </c>
      <c r="N365" s="358">
        <v>4370000</v>
      </c>
    </row>
    <row r="366" spans="1:14" ht="12.75">
      <c r="A366" s="548"/>
      <c r="B366" s="550"/>
      <c r="C366" s="550"/>
      <c r="D366" s="551"/>
      <c r="E366" s="541"/>
      <c r="F366" s="541"/>
      <c r="G366" s="542"/>
      <c r="H366" s="543"/>
      <c r="I366" s="543"/>
      <c r="J366" s="344" t="s">
        <v>681</v>
      </c>
      <c r="K366" s="360"/>
      <c r="L366" s="360"/>
      <c r="M366" s="360">
        <f>M365*0.85</f>
        <v>850000</v>
      </c>
      <c r="N366" s="360">
        <v>3714000</v>
      </c>
    </row>
    <row r="367" spans="1:14" ht="12.75">
      <c r="A367" s="548"/>
      <c r="B367" s="550"/>
      <c r="C367" s="550"/>
      <c r="D367" s="551"/>
      <c r="E367" s="541"/>
      <c r="F367" s="541"/>
      <c r="G367" s="542"/>
      <c r="H367" s="543"/>
      <c r="I367" s="543"/>
      <c r="J367" s="344" t="s">
        <v>20</v>
      </c>
      <c r="K367" s="360"/>
      <c r="L367" s="360"/>
      <c r="M367" s="360">
        <f>M365*0.15</f>
        <v>150000</v>
      </c>
      <c r="N367" s="360">
        <v>656000</v>
      </c>
    </row>
    <row r="368" spans="1:14" ht="12.75">
      <c r="A368" s="548"/>
      <c r="B368" s="550"/>
      <c r="C368" s="550"/>
      <c r="D368" s="551"/>
      <c r="E368" s="541"/>
      <c r="F368" s="541"/>
      <c r="G368" s="542"/>
      <c r="H368" s="543"/>
      <c r="I368" s="543"/>
      <c r="J368" s="347" t="s">
        <v>22</v>
      </c>
      <c r="K368" s="361"/>
      <c r="L368" s="361"/>
      <c r="M368" s="361">
        <v>0</v>
      </c>
      <c r="N368" s="361">
        <v>0</v>
      </c>
    </row>
    <row r="369" spans="1:14" ht="15.75" customHeight="1">
      <c r="A369" s="548">
        <v>92</v>
      </c>
      <c r="B369" s="550">
        <v>921</v>
      </c>
      <c r="C369" s="550">
        <v>92109</v>
      </c>
      <c r="D369" s="551">
        <v>6050</v>
      </c>
      <c r="E369" s="541" t="s">
        <v>703</v>
      </c>
      <c r="F369" s="541" t="s">
        <v>704</v>
      </c>
      <c r="G369" s="542" t="s">
        <v>629</v>
      </c>
      <c r="H369" s="543">
        <v>1500000</v>
      </c>
      <c r="I369" s="543">
        <v>1400000</v>
      </c>
      <c r="J369" s="342" t="s">
        <v>19</v>
      </c>
      <c r="K369" s="358">
        <v>100000</v>
      </c>
      <c r="L369" s="358">
        <v>300000</v>
      </c>
      <c r="M369" s="358">
        <v>200000</v>
      </c>
      <c r="N369" s="358">
        <v>800000</v>
      </c>
    </row>
    <row r="370" spans="1:14" ht="15.75" customHeight="1">
      <c r="A370" s="548"/>
      <c r="B370" s="550"/>
      <c r="C370" s="550"/>
      <c r="D370" s="551"/>
      <c r="E370" s="541"/>
      <c r="F370" s="541"/>
      <c r="G370" s="542"/>
      <c r="H370" s="543"/>
      <c r="I370" s="543"/>
      <c r="J370" s="344" t="s">
        <v>681</v>
      </c>
      <c r="K370" s="360">
        <v>0</v>
      </c>
      <c r="L370" s="360">
        <f>L369*0.75</f>
        <v>225000</v>
      </c>
      <c r="M370" s="360">
        <f>M369*0.75</f>
        <v>150000</v>
      </c>
      <c r="N370" s="360">
        <f>N369*0.75</f>
        <v>600000</v>
      </c>
    </row>
    <row r="371" spans="1:14" ht="15.75" customHeight="1">
      <c r="A371" s="548"/>
      <c r="B371" s="550"/>
      <c r="C371" s="550"/>
      <c r="D371" s="551"/>
      <c r="E371" s="541"/>
      <c r="F371" s="541"/>
      <c r="G371" s="542"/>
      <c r="H371" s="543"/>
      <c r="I371" s="543"/>
      <c r="J371" s="344" t="s">
        <v>20</v>
      </c>
      <c r="K371" s="360">
        <v>100000</v>
      </c>
      <c r="L371" s="360">
        <f>L369*0.25</f>
        <v>75000</v>
      </c>
      <c r="M371" s="360">
        <f>M369*0.25</f>
        <v>50000</v>
      </c>
      <c r="N371" s="360">
        <f>N369*0.25</f>
        <v>200000</v>
      </c>
    </row>
    <row r="372" spans="1:14" ht="15.75" customHeight="1">
      <c r="A372" s="548"/>
      <c r="B372" s="550"/>
      <c r="C372" s="550"/>
      <c r="D372" s="551"/>
      <c r="E372" s="541"/>
      <c r="F372" s="541"/>
      <c r="G372" s="542"/>
      <c r="H372" s="543"/>
      <c r="I372" s="543"/>
      <c r="J372" s="347" t="s">
        <v>22</v>
      </c>
      <c r="K372" s="361">
        <v>0</v>
      </c>
      <c r="L372" s="361">
        <v>0</v>
      </c>
      <c r="M372" s="361">
        <v>0</v>
      </c>
      <c r="N372" s="361">
        <v>0</v>
      </c>
    </row>
    <row r="373" spans="1:14" ht="12.75">
      <c r="A373" s="548">
        <v>93</v>
      </c>
      <c r="B373" s="552">
        <v>921</v>
      </c>
      <c r="C373" s="552">
        <v>92116</v>
      </c>
      <c r="D373" s="553">
        <v>6050</v>
      </c>
      <c r="E373" s="554" t="s">
        <v>679</v>
      </c>
      <c r="F373" s="554" t="s">
        <v>633</v>
      </c>
      <c r="G373" s="555" t="s">
        <v>24</v>
      </c>
      <c r="H373" s="556">
        <v>555000</v>
      </c>
      <c r="I373" s="556">
        <v>555000</v>
      </c>
      <c r="J373" s="350" t="s">
        <v>19</v>
      </c>
      <c r="K373" s="363">
        <v>295000</v>
      </c>
      <c r="L373" s="363">
        <v>130000</v>
      </c>
      <c r="M373" s="363"/>
      <c r="N373" s="363"/>
    </row>
    <row r="374" spans="1:14" ht="12.75">
      <c r="A374" s="548"/>
      <c r="B374" s="552"/>
      <c r="C374" s="552"/>
      <c r="D374" s="553"/>
      <c r="E374" s="554"/>
      <c r="F374" s="554"/>
      <c r="G374" s="555"/>
      <c r="H374" s="556"/>
      <c r="I374" s="556"/>
      <c r="J374" s="344" t="s">
        <v>681</v>
      </c>
      <c r="K374" s="360">
        <v>0</v>
      </c>
      <c r="L374" s="360">
        <v>110000</v>
      </c>
      <c r="M374" s="360"/>
      <c r="N374" s="360"/>
    </row>
    <row r="375" spans="1:14" ht="12.75">
      <c r="A375" s="548"/>
      <c r="B375" s="552"/>
      <c r="C375" s="552"/>
      <c r="D375" s="553"/>
      <c r="E375" s="554"/>
      <c r="F375" s="554"/>
      <c r="G375" s="555"/>
      <c r="H375" s="556"/>
      <c r="I375" s="556"/>
      <c r="J375" s="344" t="s">
        <v>20</v>
      </c>
      <c r="K375" s="360">
        <v>295000</v>
      </c>
      <c r="L375" s="360">
        <v>20000</v>
      </c>
      <c r="M375" s="360"/>
      <c r="N375" s="360"/>
    </row>
    <row r="376" spans="1:14" ht="12.75">
      <c r="A376" s="548"/>
      <c r="B376" s="552"/>
      <c r="C376" s="552"/>
      <c r="D376" s="553"/>
      <c r="E376" s="554"/>
      <c r="F376" s="554"/>
      <c r="G376" s="555"/>
      <c r="H376" s="556"/>
      <c r="I376" s="556"/>
      <c r="J376" s="352" t="s">
        <v>22</v>
      </c>
      <c r="K376" s="362">
        <v>0</v>
      </c>
      <c r="L376" s="362">
        <v>0</v>
      </c>
      <c r="M376" s="362"/>
      <c r="N376" s="362"/>
    </row>
    <row r="377" spans="1:14" ht="12.75">
      <c r="A377" s="548">
        <v>94</v>
      </c>
      <c r="B377" s="550">
        <v>921</v>
      </c>
      <c r="C377" s="550">
        <v>92118</v>
      </c>
      <c r="D377" s="551">
        <v>6050</v>
      </c>
      <c r="E377" s="541" t="s">
        <v>679</v>
      </c>
      <c r="F377" s="541" t="s">
        <v>705</v>
      </c>
      <c r="G377" s="542">
        <v>2009</v>
      </c>
      <c r="H377" s="543">
        <v>150000</v>
      </c>
      <c r="I377" s="543">
        <v>150000</v>
      </c>
      <c r="J377" s="342" t="s">
        <v>19</v>
      </c>
      <c r="K377" s="358"/>
      <c r="L377" s="358">
        <v>150000</v>
      </c>
      <c r="M377" s="358"/>
      <c r="N377" s="358"/>
    </row>
    <row r="378" spans="1:14" ht="12.75">
      <c r="A378" s="548"/>
      <c r="B378" s="550"/>
      <c r="C378" s="550"/>
      <c r="D378" s="551"/>
      <c r="E378" s="541"/>
      <c r="F378" s="541"/>
      <c r="G378" s="542"/>
      <c r="H378" s="543"/>
      <c r="I378" s="543"/>
      <c r="J378" s="344" t="s">
        <v>681</v>
      </c>
      <c r="K378" s="360"/>
      <c r="L378" s="360">
        <v>127000</v>
      </c>
      <c r="M378" s="360"/>
      <c r="N378" s="360"/>
    </row>
    <row r="379" spans="1:14" ht="12.75">
      <c r="A379" s="548"/>
      <c r="B379" s="550"/>
      <c r="C379" s="550"/>
      <c r="D379" s="551"/>
      <c r="E379" s="541"/>
      <c r="F379" s="541"/>
      <c r="G379" s="542"/>
      <c r="H379" s="543"/>
      <c r="I379" s="543"/>
      <c r="J379" s="344" t="s">
        <v>20</v>
      </c>
      <c r="K379" s="360"/>
      <c r="L379" s="360">
        <v>23000</v>
      </c>
      <c r="M379" s="360"/>
      <c r="N379" s="360"/>
    </row>
    <row r="380" spans="1:14" ht="12.75">
      <c r="A380" s="548"/>
      <c r="B380" s="550"/>
      <c r="C380" s="550"/>
      <c r="D380" s="551"/>
      <c r="E380" s="541"/>
      <c r="F380" s="541"/>
      <c r="G380" s="542"/>
      <c r="H380" s="543"/>
      <c r="I380" s="543"/>
      <c r="J380" s="347" t="s">
        <v>22</v>
      </c>
      <c r="K380" s="361"/>
      <c r="L380" s="361">
        <v>0</v>
      </c>
      <c r="M380" s="361"/>
      <c r="N380" s="361"/>
    </row>
    <row r="381" spans="1:18" ht="16.5" customHeight="1">
      <c r="A381" s="548">
        <v>95</v>
      </c>
      <c r="B381" s="550">
        <v>921</v>
      </c>
      <c r="C381" s="550">
        <v>92120</v>
      </c>
      <c r="D381" s="551">
        <v>6050</v>
      </c>
      <c r="E381" s="541" t="s">
        <v>679</v>
      </c>
      <c r="F381" s="541" t="s">
        <v>645</v>
      </c>
      <c r="G381" s="542" t="s">
        <v>624</v>
      </c>
      <c r="H381" s="543">
        <v>2500000</v>
      </c>
      <c r="I381" s="543">
        <v>2500000</v>
      </c>
      <c r="J381" s="342" t="s">
        <v>19</v>
      </c>
      <c r="K381" s="358"/>
      <c r="L381" s="358"/>
      <c r="M381" s="358">
        <v>500000</v>
      </c>
      <c r="N381" s="358">
        <v>2000000</v>
      </c>
      <c r="O381" s="355">
        <f aca="true" t="shared" si="11" ref="O381:R384">K381+K385+K389+K393+K397</f>
        <v>170000</v>
      </c>
      <c r="P381" s="355">
        <f t="shared" si="11"/>
        <v>742000</v>
      </c>
      <c r="Q381" s="355">
        <f t="shared" si="11"/>
        <v>1650000</v>
      </c>
      <c r="R381" s="355">
        <f t="shared" si="11"/>
        <v>3350000</v>
      </c>
    </row>
    <row r="382" spans="1:18" ht="16.5" customHeight="1">
      <c r="A382" s="548"/>
      <c r="B382" s="550"/>
      <c r="C382" s="550"/>
      <c r="D382" s="551"/>
      <c r="E382" s="541"/>
      <c r="F382" s="541"/>
      <c r="G382" s="542"/>
      <c r="H382" s="543"/>
      <c r="I382" s="543"/>
      <c r="J382" s="344" t="s">
        <v>681</v>
      </c>
      <c r="K382" s="360"/>
      <c r="L382" s="360"/>
      <c r="M382" s="360">
        <f>M381*0.85</f>
        <v>425000</v>
      </c>
      <c r="N382" s="360">
        <f>N381*0.85</f>
        <v>1700000</v>
      </c>
      <c r="O382" s="355">
        <f t="shared" si="11"/>
        <v>0</v>
      </c>
      <c r="P382" s="355">
        <f t="shared" si="11"/>
        <v>630000</v>
      </c>
      <c r="Q382" s="355">
        <f t="shared" si="11"/>
        <v>1402000</v>
      </c>
      <c r="R382" s="355">
        <f t="shared" si="11"/>
        <v>2847000</v>
      </c>
    </row>
    <row r="383" spans="1:18" ht="16.5" customHeight="1">
      <c r="A383" s="548"/>
      <c r="B383" s="550"/>
      <c r="C383" s="550"/>
      <c r="D383" s="551"/>
      <c r="E383" s="541"/>
      <c r="F383" s="541"/>
      <c r="G383" s="542"/>
      <c r="H383" s="543"/>
      <c r="I383" s="543"/>
      <c r="J383" s="344" t="s">
        <v>20</v>
      </c>
      <c r="K383" s="360"/>
      <c r="L383" s="360"/>
      <c r="M383" s="360">
        <f>M381*0.15</f>
        <v>75000</v>
      </c>
      <c r="N383" s="360">
        <f>N381*0.15</f>
        <v>300000</v>
      </c>
      <c r="O383" s="355">
        <f t="shared" si="11"/>
        <v>170000</v>
      </c>
      <c r="P383" s="355">
        <f t="shared" si="11"/>
        <v>112000</v>
      </c>
      <c r="Q383" s="355">
        <f t="shared" si="11"/>
        <v>248000</v>
      </c>
      <c r="R383" s="355">
        <f t="shared" si="11"/>
        <v>503000</v>
      </c>
    </row>
    <row r="384" spans="1:18" ht="16.5" customHeight="1">
      <c r="A384" s="548"/>
      <c r="B384" s="550"/>
      <c r="C384" s="550"/>
      <c r="D384" s="551"/>
      <c r="E384" s="541"/>
      <c r="F384" s="541"/>
      <c r="G384" s="542"/>
      <c r="H384" s="543"/>
      <c r="I384" s="543"/>
      <c r="J384" s="347" t="s">
        <v>22</v>
      </c>
      <c r="K384" s="361"/>
      <c r="L384" s="361"/>
      <c r="M384" s="361">
        <v>0</v>
      </c>
      <c r="N384" s="361">
        <v>0</v>
      </c>
      <c r="O384" s="355">
        <f t="shared" si="11"/>
        <v>0</v>
      </c>
      <c r="P384" s="355">
        <f t="shared" si="11"/>
        <v>0</v>
      </c>
      <c r="Q384" s="355">
        <f t="shared" si="11"/>
        <v>0</v>
      </c>
      <c r="R384" s="355">
        <f t="shared" si="11"/>
        <v>0</v>
      </c>
    </row>
    <row r="385" spans="1:14" ht="12.75">
      <c r="A385" s="548">
        <v>96</v>
      </c>
      <c r="B385" s="550">
        <v>921</v>
      </c>
      <c r="C385" s="550">
        <v>92195</v>
      </c>
      <c r="D385" s="551">
        <v>6050</v>
      </c>
      <c r="E385" s="541" t="s">
        <v>679</v>
      </c>
      <c r="F385" s="541" t="s">
        <v>649</v>
      </c>
      <c r="G385" s="542" t="s">
        <v>171</v>
      </c>
      <c r="H385" s="543">
        <v>300000</v>
      </c>
      <c r="I385" s="543">
        <v>300000</v>
      </c>
      <c r="J385" s="342" t="s">
        <v>19</v>
      </c>
      <c r="K385" s="358"/>
      <c r="L385" s="358"/>
      <c r="M385" s="358">
        <v>200000</v>
      </c>
      <c r="N385" s="358">
        <v>100000</v>
      </c>
    </row>
    <row r="386" spans="1:14" ht="12.75">
      <c r="A386" s="548"/>
      <c r="B386" s="550"/>
      <c r="C386" s="550"/>
      <c r="D386" s="551"/>
      <c r="E386" s="541"/>
      <c r="F386" s="541"/>
      <c r="G386" s="542"/>
      <c r="H386" s="543"/>
      <c r="I386" s="543"/>
      <c r="J386" s="344" t="s">
        <v>681</v>
      </c>
      <c r="K386" s="360"/>
      <c r="L386" s="360"/>
      <c r="M386" s="360">
        <f>M385*0.85</f>
        <v>170000</v>
      </c>
      <c r="N386" s="360">
        <f>N385*0.85</f>
        <v>85000</v>
      </c>
    </row>
    <row r="387" spans="1:14" ht="12.75">
      <c r="A387" s="548"/>
      <c r="B387" s="550"/>
      <c r="C387" s="550"/>
      <c r="D387" s="551"/>
      <c r="E387" s="541"/>
      <c r="F387" s="541"/>
      <c r="G387" s="542"/>
      <c r="H387" s="543"/>
      <c r="I387" s="543"/>
      <c r="J387" s="344" t="s">
        <v>20</v>
      </c>
      <c r="K387" s="360"/>
      <c r="L387" s="360"/>
      <c r="M387" s="360">
        <f>M385*0.15</f>
        <v>30000</v>
      </c>
      <c r="N387" s="360">
        <f>N385*0.15</f>
        <v>15000</v>
      </c>
    </row>
    <row r="388" spans="1:14" ht="12.75">
      <c r="A388" s="548"/>
      <c r="B388" s="550"/>
      <c r="C388" s="550"/>
      <c r="D388" s="551"/>
      <c r="E388" s="541"/>
      <c r="F388" s="541"/>
      <c r="G388" s="542"/>
      <c r="H388" s="543"/>
      <c r="I388" s="543"/>
      <c r="J388" s="347" t="s">
        <v>22</v>
      </c>
      <c r="K388" s="361"/>
      <c r="L388" s="361"/>
      <c r="M388" s="361">
        <v>0</v>
      </c>
      <c r="N388" s="361">
        <v>0</v>
      </c>
    </row>
    <row r="389" spans="1:14" ht="12.75">
      <c r="A389" s="548">
        <v>97</v>
      </c>
      <c r="B389" s="552">
        <v>926</v>
      </c>
      <c r="C389" s="552">
        <v>92601</v>
      </c>
      <c r="D389" s="553">
        <v>6050</v>
      </c>
      <c r="E389" s="554" t="s">
        <v>679</v>
      </c>
      <c r="F389" s="554" t="s">
        <v>706</v>
      </c>
      <c r="G389" s="555" t="s">
        <v>171</v>
      </c>
      <c r="H389" s="556">
        <v>300000</v>
      </c>
      <c r="I389" s="556">
        <v>300000</v>
      </c>
      <c r="J389" s="350" t="s">
        <v>19</v>
      </c>
      <c r="K389" s="363"/>
      <c r="L389" s="363"/>
      <c r="M389" s="363">
        <v>150000</v>
      </c>
      <c r="N389" s="363">
        <v>150000</v>
      </c>
    </row>
    <row r="390" spans="1:14" ht="12.75">
      <c r="A390" s="548"/>
      <c r="B390" s="552"/>
      <c r="C390" s="552"/>
      <c r="D390" s="553"/>
      <c r="E390" s="554"/>
      <c r="F390" s="554"/>
      <c r="G390" s="555"/>
      <c r="H390" s="556"/>
      <c r="I390" s="556"/>
      <c r="J390" s="344" t="s">
        <v>681</v>
      </c>
      <c r="K390" s="360"/>
      <c r="L390" s="360"/>
      <c r="M390" s="360">
        <v>127000</v>
      </c>
      <c r="N390" s="360">
        <v>127000</v>
      </c>
    </row>
    <row r="391" spans="1:14" ht="12.75">
      <c r="A391" s="548"/>
      <c r="B391" s="552"/>
      <c r="C391" s="552"/>
      <c r="D391" s="553"/>
      <c r="E391" s="554"/>
      <c r="F391" s="554"/>
      <c r="G391" s="555"/>
      <c r="H391" s="556"/>
      <c r="I391" s="556"/>
      <c r="J391" s="344" t="s">
        <v>20</v>
      </c>
      <c r="K391" s="360"/>
      <c r="L391" s="360"/>
      <c r="M391" s="360">
        <v>23000</v>
      </c>
      <c r="N391" s="360">
        <v>23000</v>
      </c>
    </row>
    <row r="392" spans="1:14" ht="12.75">
      <c r="A392" s="548"/>
      <c r="B392" s="552"/>
      <c r="C392" s="552"/>
      <c r="D392" s="553"/>
      <c r="E392" s="554"/>
      <c r="F392" s="554"/>
      <c r="G392" s="555"/>
      <c r="H392" s="556"/>
      <c r="I392" s="556"/>
      <c r="J392" s="352" t="s">
        <v>22</v>
      </c>
      <c r="K392" s="362"/>
      <c r="L392" s="361"/>
      <c r="M392" s="361">
        <v>0</v>
      </c>
      <c r="N392" s="361">
        <v>0</v>
      </c>
    </row>
    <row r="393" spans="1:14" ht="16.5" customHeight="1">
      <c r="A393" s="548">
        <v>98</v>
      </c>
      <c r="B393" s="550">
        <v>926</v>
      </c>
      <c r="C393" s="550">
        <v>92695</v>
      </c>
      <c r="D393" s="551">
        <v>6050</v>
      </c>
      <c r="E393" s="541" t="s">
        <v>679</v>
      </c>
      <c r="F393" s="541" t="s">
        <v>707</v>
      </c>
      <c r="G393" s="542" t="s">
        <v>44</v>
      </c>
      <c r="H393" s="543">
        <v>900000</v>
      </c>
      <c r="I393" s="543">
        <v>900000</v>
      </c>
      <c r="J393" s="342" t="s">
        <v>19</v>
      </c>
      <c r="K393" s="358"/>
      <c r="L393" s="358">
        <v>300000</v>
      </c>
      <c r="M393" s="358">
        <v>300000</v>
      </c>
      <c r="N393" s="358">
        <v>300000</v>
      </c>
    </row>
    <row r="394" spans="1:14" ht="16.5" customHeight="1">
      <c r="A394" s="548"/>
      <c r="B394" s="550"/>
      <c r="C394" s="550"/>
      <c r="D394" s="551"/>
      <c r="E394" s="541"/>
      <c r="F394" s="541"/>
      <c r="G394" s="542"/>
      <c r="H394" s="543"/>
      <c r="I394" s="543"/>
      <c r="J394" s="344" t="s">
        <v>681</v>
      </c>
      <c r="K394" s="360"/>
      <c r="L394" s="360">
        <f>L393*0.85</f>
        <v>255000</v>
      </c>
      <c r="M394" s="360">
        <f>M393*0.85</f>
        <v>255000</v>
      </c>
      <c r="N394" s="360">
        <f>N393*0.85</f>
        <v>255000</v>
      </c>
    </row>
    <row r="395" spans="1:14" ht="16.5" customHeight="1">
      <c r="A395" s="548"/>
      <c r="B395" s="550"/>
      <c r="C395" s="550"/>
      <c r="D395" s="551"/>
      <c r="E395" s="541"/>
      <c r="F395" s="541"/>
      <c r="G395" s="542"/>
      <c r="H395" s="543"/>
      <c r="I395" s="543"/>
      <c r="J395" s="344" t="s">
        <v>20</v>
      </c>
      <c r="K395" s="360"/>
      <c r="L395" s="360">
        <f>L393*0.15</f>
        <v>45000</v>
      </c>
      <c r="M395" s="360">
        <f>M393*0.15</f>
        <v>45000</v>
      </c>
      <c r="N395" s="360">
        <f>N393*0.15</f>
        <v>45000</v>
      </c>
    </row>
    <row r="396" spans="1:14" ht="16.5" customHeight="1">
      <c r="A396" s="548"/>
      <c r="B396" s="550"/>
      <c r="C396" s="550"/>
      <c r="D396" s="551"/>
      <c r="E396" s="541"/>
      <c r="F396" s="541"/>
      <c r="G396" s="542"/>
      <c r="H396" s="543"/>
      <c r="I396" s="543"/>
      <c r="J396" s="347" t="s">
        <v>22</v>
      </c>
      <c r="K396" s="361"/>
      <c r="L396" s="361">
        <v>0</v>
      </c>
      <c r="M396" s="361">
        <v>0</v>
      </c>
      <c r="N396" s="361">
        <v>0</v>
      </c>
    </row>
    <row r="397" spans="1:14" ht="17.25" customHeight="1">
      <c r="A397" s="548">
        <v>99</v>
      </c>
      <c r="B397" s="548">
        <v>926</v>
      </c>
      <c r="C397" s="548">
        <v>92695</v>
      </c>
      <c r="D397" s="549">
        <v>6050</v>
      </c>
      <c r="E397" s="546" t="s">
        <v>679</v>
      </c>
      <c r="F397" s="546" t="s">
        <v>661</v>
      </c>
      <c r="G397" s="547" t="s">
        <v>531</v>
      </c>
      <c r="H397" s="544">
        <v>1917000</v>
      </c>
      <c r="I397" s="544">
        <v>1917000</v>
      </c>
      <c r="J397" s="342" t="s">
        <v>19</v>
      </c>
      <c r="K397" s="358">
        <v>170000</v>
      </c>
      <c r="L397" s="358">
        <v>442000</v>
      </c>
      <c r="M397" s="358">
        <v>500000</v>
      </c>
      <c r="N397" s="358">
        <v>800000</v>
      </c>
    </row>
    <row r="398" spans="1:14" ht="17.25" customHeight="1">
      <c r="A398" s="548"/>
      <c r="B398" s="548"/>
      <c r="C398" s="548"/>
      <c r="D398" s="549"/>
      <c r="E398" s="546"/>
      <c r="F398" s="546"/>
      <c r="G398" s="547"/>
      <c r="H398" s="544"/>
      <c r="I398" s="544"/>
      <c r="J398" s="344" t="s">
        <v>681</v>
      </c>
      <c r="K398" s="360">
        <v>0</v>
      </c>
      <c r="L398" s="360">
        <v>375000</v>
      </c>
      <c r="M398" s="360">
        <f>M397*0.85</f>
        <v>425000</v>
      </c>
      <c r="N398" s="360">
        <f>N397*0.85</f>
        <v>680000</v>
      </c>
    </row>
    <row r="399" spans="1:14" ht="17.25" customHeight="1">
      <c r="A399" s="548"/>
      <c r="B399" s="548"/>
      <c r="C399" s="548"/>
      <c r="D399" s="549"/>
      <c r="E399" s="546"/>
      <c r="F399" s="546"/>
      <c r="G399" s="547"/>
      <c r="H399" s="544"/>
      <c r="I399" s="544"/>
      <c r="J399" s="344" t="s">
        <v>20</v>
      </c>
      <c r="K399" s="360">
        <v>170000</v>
      </c>
      <c r="L399" s="360">
        <v>67000</v>
      </c>
      <c r="M399" s="360">
        <f>M397*0.15</f>
        <v>75000</v>
      </c>
      <c r="N399" s="360">
        <f>N397*0.15</f>
        <v>120000</v>
      </c>
    </row>
    <row r="400" spans="1:14" ht="17.25" customHeight="1">
      <c r="A400" s="548"/>
      <c r="B400" s="548"/>
      <c r="C400" s="548"/>
      <c r="D400" s="549"/>
      <c r="E400" s="546"/>
      <c r="F400" s="546"/>
      <c r="G400" s="547"/>
      <c r="H400" s="544"/>
      <c r="I400" s="544"/>
      <c r="J400" s="347" t="s">
        <v>22</v>
      </c>
      <c r="K400" s="361">
        <v>0</v>
      </c>
      <c r="L400" s="361">
        <v>0</v>
      </c>
      <c r="M400" s="361">
        <v>0</v>
      </c>
      <c r="N400" s="361">
        <v>0</v>
      </c>
    </row>
    <row r="401" spans="1:18" ht="12.75">
      <c r="A401" s="545" t="s">
        <v>669</v>
      </c>
      <c r="B401" s="545"/>
      <c r="C401" s="545"/>
      <c r="D401" s="545"/>
      <c r="E401" s="545"/>
      <c r="F401" s="545"/>
      <c r="G401" s="545"/>
      <c r="H401" s="371">
        <f>SUM(H5:H400)</f>
        <v>84089450</v>
      </c>
      <c r="I401" s="372">
        <f>SUM(I5:I400)</f>
        <v>88495450</v>
      </c>
      <c r="J401" s="373" t="s">
        <v>19</v>
      </c>
      <c r="K401" s="438">
        <f aca="true" t="shared" si="12" ref="K401:N403">O401</f>
        <v>11169000</v>
      </c>
      <c r="L401" s="438">
        <f t="shared" si="12"/>
        <v>16498450</v>
      </c>
      <c r="M401" s="438">
        <f t="shared" si="12"/>
        <v>12809000</v>
      </c>
      <c r="N401" s="438">
        <f t="shared" si="12"/>
        <v>40823000</v>
      </c>
      <c r="O401" s="359">
        <f aca="true" t="shared" si="13" ref="O401:R404">O5+O21+O49+O81+O117+O157+O197+O241+O281+O317+O349+O381</f>
        <v>11169000</v>
      </c>
      <c r="P401" s="359">
        <f t="shared" si="13"/>
        <v>16498450</v>
      </c>
      <c r="Q401" s="359">
        <f t="shared" si="13"/>
        <v>12809000</v>
      </c>
      <c r="R401" s="359">
        <f t="shared" si="13"/>
        <v>40823000</v>
      </c>
    </row>
    <row r="402" spans="10:18" ht="12.75">
      <c r="J402" s="344" t="s">
        <v>681</v>
      </c>
      <c r="K402" s="439">
        <f t="shared" si="12"/>
        <v>850000</v>
      </c>
      <c r="L402" s="439">
        <f t="shared" si="12"/>
        <v>13954000</v>
      </c>
      <c r="M402" s="439">
        <f t="shared" si="12"/>
        <v>10859000</v>
      </c>
      <c r="N402" s="439">
        <f t="shared" si="12"/>
        <v>34589000</v>
      </c>
      <c r="O402" s="359">
        <f t="shared" si="13"/>
        <v>850000</v>
      </c>
      <c r="P402" s="359">
        <f t="shared" si="13"/>
        <v>13954000</v>
      </c>
      <c r="Q402" s="359">
        <f t="shared" si="13"/>
        <v>10859000</v>
      </c>
      <c r="R402" s="359">
        <f t="shared" si="13"/>
        <v>34589000</v>
      </c>
    </row>
    <row r="403" spans="10:18" ht="12.75">
      <c r="J403" s="344" t="s">
        <v>20</v>
      </c>
      <c r="K403" s="440">
        <f t="shared" si="12"/>
        <v>7241000</v>
      </c>
      <c r="L403" s="439">
        <f t="shared" si="12"/>
        <v>2544450</v>
      </c>
      <c r="M403" s="439">
        <f t="shared" si="12"/>
        <v>1950000</v>
      </c>
      <c r="N403" s="439">
        <f t="shared" si="12"/>
        <v>6234000</v>
      </c>
      <c r="O403" s="359">
        <f t="shared" si="13"/>
        <v>7241000</v>
      </c>
      <c r="P403" s="359">
        <f t="shared" si="13"/>
        <v>2544450</v>
      </c>
      <c r="Q403" s="359">
        <f t="shared" si="13"/>
        <v>1950000</v>
      </c>
      <c r="R403" s="359">
        <f t="shared" si="13"/>
        <v>6234000</v>
      </c>
    </row>
    <row r="404" spans="10:18" ht="12.75">
      <c r="J404" s="347" t="s">
        <v>22</v>
      </c>
      <c r="K404" s="441">
        <f>O404</f>
        <v>3078000</v>
      </c>
      <c r="L404" s="442">
        <v>0</v>
      </c>
      <c r="M404" s="442">
        <v>0</v>
      </c>
      <c r="N404" s="442">
        <v>0</v>
      </c>
      <c r="O404" s="359">
        <f t="shared" si="13"/>
        <v>3078000</v>
      </c>
      <c r="P404" s="359">
        <f t="shared" si="13"/>
        <v>0</v>
      </c>
      <c r="Q404" s="359">
        <f t="shared" si="13"/>
        <v>0</v>
      </c>
      <c r="R404" s="359">
        <f t="shared" si="13"/>
        <v>0</v>
      </c>
    </row>
    <row r="405" spans="11:14" ht="12.75">
      <c r="K405" s="359">
        <f>K402+K403+K404</f>
        <v>11169000</v>
      </c>
      <c r="L405" s="359">
        <f>L402+L403+L404</f>
        <v>16498450</v>
      </c>
      <c r="M405" s="359">
        <f>M402+M403+M404</f>
        <v>12809000</v>
      </c>
      <c r="N405" s="359">
        <f>N402+N403+N404</f>
        <v>40823000</v>
      </c>
    </row>
    <row r="406" ht="12.75">
      <c r="K406" s="359"/>
    </row>
    <row r="408" spans="11:14" ht="12.75">
      <c r="K408" s="374"/>
      <c r="L408" s="374"/>
      <c r="M408" s="374"/>
      <c r="N408" s="374"/>
    </row>
    <row r="410" ht="12.75">
      <c r="K410" s="374"/>
    </row>
  </sheetData>
  <mergeCells count="905">
    <mergeCell ref="A1:N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A53:A56"/>
    <mergeCell ref="B53:B56"/>
    <mergeCell ref="C53:C56"/>
    <mergeCell ref="D53:D56"/>
    <mergeCell ref="E53:E56"/>
    <mergeCell ref="F53:F56"/>
    <mergeCell ref="G53:G56"/>
    <mergeCell ref="H53:H56"/>
    <mergeCell ref="I53:I56"/>
    <mergeCell ref="A57:A60"/>
    <mergeCell ref="B57:B60"/>
    <mergeCell ref="C57:C60"/>
    <mergeCell ref="D57:D60"/>
    <mergeCell ref="E57:E60"/>
    <mergeCell ref="F57:F60"/>
    <mergeCell ref="G57:G60"/>
    <mergeCell ref="H57:H60"/>
    <mergeCell ref="I57:I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4"/>
    <mergeCell ref="A65:A68"/>
    <mergeCell ref="B65:B68"/>
    <mergeCell ref="C65:C68"/>
    <mergeCell ref="D65:D68"/>
    <mergeCell ref="E65:E68"/>
    <mergeCell ref="F65:F68"/>
    <mergeCell ref="G65:G68"/>
    <mergeCell ref="H65:H68"/>
    <mergeCell ref="I65:I68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A73:A76"/>
    <mergeCell ref="B73:B76"/>
    <mergeCell ref="C73:C76"/>
    <mergeCell ref="D73:D76"/>
    <mergeCell ref="E73:E76"/>
    <mergeCell ref="F73:F76"/>
    <mergeCell ref="G73:G76"/>
    <mergeCell ref="H73:H76"/>
    <mergeCell ref="I73:I76"/>
    <mergeCell ref="A77:A80"/>
    <mergeCell ref="B77:B80"/>
    <mergeCell ref="C77:C80"/>
    <mergeCell ref="D77:D80"/>
    <mergeCell ref="E77:E80"/>
    <mergeCell ref="F77:F80"/>
    <mergeCell ref="G77:G80"/>
    <mergeCell ref="H77:H80"/>
    <mergeCell ref="I77:I80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A85:A88"/>
    <mergeCell ref="B85:B88"/>
    <mergeCell ref="C85:C88"/>
    <mergeCell ref="D85:D88"/>
    <mergeCell ref="E85:E88"/>
    <mergeCell ref="F85:F88"/>
    <mergeCell ref="G85:G88"/>
    <mergeCell ref="H85:H88"/>
    <mergeCell ref="I85:I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I97:I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I101:I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I109:I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I117:I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I121:I124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I125:I128"/>
    <mergeCell ref="A129:A132"/>
    <mergeCell ref="B129:B132"/>
    <mergeCell ref="C129:C132"/>
    <mergeCell ref="D129:D132"/>
    <mergeCell ref="E129:E132"/>
    <mergeCell ref="F129:F132"/>
    <mergeCell ref="G129:G132"/>
    <mergeCell ref="H129:H132"/>
    <mergeCell ref="I129:I132"/>
    <mergeCell ref="A133:A136"/>
    <mergeCell ref="B133:B136"/>
    <mergeCell ref="C133:C136"/>
    <mergeCell ref="D133:D136"/>
    <mergeCell ref="E133:E136"/>
    <mergeCell ref="F133:F136"/>
    <mergeCell ref="G133:G136"/>
    <mergeCell ref="H133:H136"/>
    <mergeCell ref="I133:I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I137:I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I141:I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I145:I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I153:I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I157:I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I161:I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I165:I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I169:I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I173:I176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I177:I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I181:I184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I185:I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89:I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I193:I196"/>
    <mergeCell ref="A197:A200"/>
    <mergeCell ref="B197:B200"/>
    <mergeCell ref="C197:C200"/>
    <mergeCell ref="D197:D200"/>
    <mergeCell ref="E197:E200"/>
    <mergeCell ref="F197:F200"/>
    <mergeCell ref="G197:G200"/>
    <mergeCell ref="H197:H200"/>
    <mergeCell ref="I197:I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I201:I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I205:I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I209:I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I213:I216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I217:I220"/>
    <mergeCell ref="A221:A224"/>
    <mergeCell ref="B221:B224"/>
    <mergeCell ref="C221:C224"/>
    <mergeCell ref="D221:D224"/>
    <mergeCell ref="E221:E224"/>
    <mergeCell ref="F221:F224"/>
    <mergeCell ref="G221:G224"/>
    <mergeCell ref="H221:H224"/>
    <mergeCell ref="I221:I224"/>
    <mergeCell ref="A225:A228"/>
    <mergeCell ref="B225:B228"/>
    <mergeCell ref="C225:C228"/>
    <mergeCell ref="D225:D228"/>
    <mergeCell ref="E225:E228"/>
    <mergeCell ref="F225:F228"/>
    <mergeCell ref="G225:G228"/>
    <mergeCell ref="H225:H228"/>
    <mergeCell ref="I225:I228"/>
    <mergeCell ref="A229:A232"/>
    <mergeCell ref="B229:B232"/>
    <mergeCell ref="C229:C232"/>
    <mergeCell ref="D229:D232"/>
    <mergeCell ref="E229:E232"/>
    <mergeCell ref="F229:F232"/>
    <mergeCell ref="G229:G232"/>
    <mergeCell ref="H229:H232"/>
    <mergeCell ref="I229:I232"/>
    <mergeCell ref="A233:A236"/>
    <mergeCell ref="B233:B236"/>
    <mergeCell ref="C233:C236"/>
    <mergeCell ref="D233:D236"/>
    <mergeCell ref="E233:E236"/>
    <mergeCell ref="F233:F236"/>
    <mergeCell ref="G233:G236"/>
    <mergeCell ref="H233:H236"/>
    <mergeCell ref="I233:I236"/>
    <mergeCell ref="A237:A240"/>
    <mergeCell ref="B237:B240"/>
    <mergeCell ref="C237:C240"/>
    <mergeCell ref="D237:D240"/>
    <mergeCell ref="E237:E240"/>
    <mergeCell ref="F237:F240"/>
    <mergeCell ref="G237:G240"/>
    <mergeCell ref="H237:H240"/>
    <mergeCell ref="I237:I240"/>
    <mergeCell ref="A241:A244"/>
    <mergeCell ref="B241:B244"/>
    <mergeCell ref="C241:C244"/>
    <mergeCell ref="D241:D244"/>
    <mergeCell ref="E241:E244"/>
    <mergeCell ref="F241:F244"/>
    <mergeCell ref="G241:G244"/>
    <mergeCell ref="H241:H244"/>
    <mergeCell ref="I241:I244"/>
    <mergeCell ref="A245:A248"/>
    <mergeCell ref="B245:B248"/>
    <mergeCell ref="C245:C248"/>
    <mergeCell ref="D245:D248"/>
    <mergeCell ref="E245:E248"/>
    <mergeCell ref="F245:F248"/>
    <mergeCell ref="G245:G248"/>
    <mergeCell ref="H245:H248"/>
    <mergeCell ref="I245:I248"/>
    <mergeCell ref="A249:A252"/>
    <mergeCell ref="B249:B252"/>
    <mergeCell ref="C249:C252"/>
    <mergeCell ref="D249:D252"/>
    <mergeCell ref="E249:E252"/>
    <mergeCell ref="F249:F252"/>
    <mergeCell ref="G249:G252"/>
    <mergeCell ref="H249:H252"/>
    <mergeCell ref="I249:I252"/>
    <mergeCell ref="A253:A256"/>
    <mergeCell ref="B253:B256"/>
    <mergeCell ref="C253:C256"/>
    <mergeCell ref="D253:D256"/>
    <mergeCell ref="E253:E256"/>
    <mergeCell ref="F253:F256"/>
    <mergeCell ref="G253:G256"/>
    <mergeCell ref="H253:H256"/>
    <mergeCell ref="I253:I256"/>
    <mergeCell ref="A257:A260"/>
    <mergeCell ref="B257:B260"/>
    <mergeCell ref="C257:C260"/>
    <mergeCell ref="D257:D260"/>
    <mergeCell ref="E257:E260"/>
    <mergeCell ref="F257:F260"/>
    <mergeCell ref="G257:G260"/>
    <mergeCell ref="H257:H260"/>
    <mergeCell ref="I257:I260"/>
    <mergeCell ref="A261:A264"/>
    <mergeCell ref="B261:B264"/>
    <mergeCell ref="C261:C264"/>
    <mergeCell ref="D261:D264"/>
    <mergeCell ref="E261:E264"/>
    <mergeCell ref="F261:F264"/>
    <mergeCell ref="G261:G264"/>
    <mergeCell ref="H261:H264"/>
    <mergeCell ref="I261:I264"/>
    <mergeCell ref="A265:A268"/>
    <mergeCell ref="B265:B268"/>
    <mergeCell ref="C265:C268"/>
    <mergeCell ref="D265:D268"/>
    <mergeCell ref="E265:E268"/>
    <mergeCell ref="F265:F268"/>
    <mergeCell ref="G265:G268"/>
    <mergeCell ref="H265:H268"/>
    <mergeCell ref="I265:I268"/>
    <mergeCell ref="A269:A272"/>
    <mergeCell ref="B269:B272"/>
    <mergeCell ref="C269:C272"/>
    <mergeCell ref="D269:D272"/>
    <mergeCell ref="E269:E272"/>
    <mergeCell ref="F269:F272"/>
    <mergeCell ref="G269:G272"/>
    <mergeCell ref="H269:H272"/>
    <mergeCell ref="I269:I272"/>
    <mergeCell ref="A273:A276"/>
    <mergeCell ref="B273:B276"/>
    <mergeCell ref="C273:C276"/>
    <mergeCell ref="D273:D276"/>
    <mergeCell ref="E273:E276"/>
    <mergeCell ref="F273:F276"/>
    <mergeCell ref="G273:G276"/>
    <mergeCell ref="H273:H276"/>
    <mergeCell ref="I273:I276"/>
    <mergeCell ref="A277:A280"/>
    <mergeCell ref="B277:B280"/>
    <mergeCell ref="C277:C280"/>
    <mergeCell ref="D277:D280"/>
    <mergeCell ref="E277:E280"/>
    <mergeCell ref="F277:F280"/>
    <mergeCell ref="G277:G280"/>
    <mergeCell ref="H277:H280"/>
    <mergeCell ref="I277:I280"/>
    <mergeCell ref="A281:A284"/>
    <mergeCell ref="B281:B284"/>
    <mergeCell ref="C281:C284"/>
    <mergeCell ref="D281:D284"/>
    <mergeCell ref="E281:E284"/>
    <mergeCell ref="F281:F284"/>
    <mergeCell ref="G281:G284"/>
    <mergeCell ref="H281:H284"/>
    <mergeCell ref="I281:I284"/>
    <mergeCell ref="A285:A288"/>
    <mergeCell ref="B285:B288"/>
    <mergeCell ref="C285:C288"/>
    <mergeCell ref="D285:D288"/>
    <mergeCell ref="E285:E288"/>
    <mergeCell ref="F285:F288"/>
    <mergeCell ref="G285:G288"/>
    <mergeCell ref="H285:H288"/>
    <mergeCell ref="I285:I288"/>
    <mergeCell ref="A289:A292"/>
    <mergeCell ref="B289:B292"/>
    <mergeCell ref="C289:C292"/>
    <mergeCell ref="D289:D292"/>
    <mergeCell ref="E289:E292"/>
    <mergeCell ref="F289:F292"/>
    <mergeCell ref="G289:G292"/>
    <mergeCell ref="H289:H292"/>
    <mergeCell ref="I289:I292"/>
    <mergeCell ref="A293:A296"/>
    <mergeCell ref="B293:B296"/>
    <mergeCell ref="C293:C296"/>
    <mergeCell ref="D293:D296"/>
    <mergeCell ref="E293:E296"/>
    <mergeCell ref="F293:F296"/>
    <mergeCell ref="G293:G296"/>
    <mergeCell ref="H293:H296"/>
    <mergeCell ref="I293:I296"/>
    <mergeCell ref="A297:A300"/>
    <mergeCell ref="B297:B300"/>
    <mergeCell ref="C297:C300"/>
    <mergeCell ref="D297:D300"/>
    <mergeCell ref="E297:E300"/>
    <mergeCell ref="F297:F300"/>
    <mergeCell ref="G297:G300"/>
    <mergeCell ref="H297:H300"/>
    <mergeCell ref="I297:I300"/>
    <mergeCell ref="A301:A304"/>
    <mergeCell ref="B301:B304"/>
    <mergeCell ref="C301:C304"/>
    <mergeCell ref="D301:D304"/>
    <mergeCell ref="E301:E304"/>
    <mergeCell ref="F301:F304"/>
    <mergeCell ref="G301:G304"/>
    <mergeCell ref="H301:H304"/>
    <mergeCell ref="I301:I304"/>
    <mergeCell ref="A305:A308"/>
    <mergeCell ref="B305:B308"/>
    <mergeCell ref="C305:C308"/>
    <mergeCell ref="D305:D308"/>
    <mergeCell ref="E305:E308"/>
    <mergeCell ref="F305:F308"/>
    <mergeCell ref="G305:G308"/>
    <mergeCell ref="H305:H308"/>
    <mergeCell ref="I305:I308"/>
    <mergeCell ref="A309:A312"/>
    <mergeCell ref="B309:B312"/>
    <mergeCell ref="C309:C312"/>
    <mergeCell ref="D309:D312"/>
    <mergeCell ref="E309:E312"/>
    <mergeCell ref="F309:F312"/>
    <mergeCell ref="G309:G312"/>
    <mergeCell ref="H309:H312"/>
    <mergeCell ref="I309:I312"/>
    <mergeCell ref="A313:A316"/>
    <mergeCell ref="B313:B316"/>
    <mergeCell ref="C313:C316"/>
    <mergeCell ref="D313:D316"/>
    <mergeCell ref="E313:E316"/>
    <mergeCell ref="F313:F316"/>
    <mergeCell ref="G313:G316"/>
    <mergeCell ref="H313:H316"/>
    <mergeCell ref="I313:I316"/>
    <mergeCell ref="A317:A320"/>
    <mergeCell ref="B317:B320"/>
    <mergeCell ref="C317:C320"/>
    <mergeCell ref="D317:D320"/>
    <mergeCell ref="E317:E320"/>
    <mergeCell ref="F317:F320"/>
    <mergeCell ref="G317:G320"/>
    <mergeCell ref="H317:H320"/>
    <mergeCell ref="I317:I320"/>
    <mergeCell ref="A321:A324"/>
    <mergeCell ref="B321:B324"/>
    <mergeCell ref="C321:C324"/>
    <mergeCell ref="D321:D324"/>
    <mergeCell ref="E321:E324"/>
    <mergeCell ref="F321:F324"/>
    <mergeCell ref="G321:G324"/>
    <mergeCell ref="H321:H324"/>
    <mergeCell ref="I321:I324"/>
    <mergeCell ref="A325:A328"/>
    <mergeCell ref="B325:B328"/>
    <mergeCell ref="C325:C328"/>
    <mergeCell ref="D325:D328"/>
    <mergeCell ref="E325:E328"/>
    <mergeCell ref="F325:F328"/>
    <mergeCell ref="G325:G328"/>
    <mergeCell ref="H325:H328"/>
    <mergeCell ref="I325:I328"/>
    <mergeCell ref="A329:A332"/>
    <mergeCell ref="B329:B332"/>
    <mergeCell ref="C329:C332"/>
    <mergeCell ref="D329:D332"/>
    <mergeCell ref="E329:E332"/>
    <mergeCell ref="F329:F332"/>
    <mergeCell ref="G329:G332"/>
    <mergeCell ref="H329:H332"/>
    <mergeCell ref="I329:I332"/>
    <mergeCell ref="A333:A336"/>
    <mergeCell ref="B333:B336"/>
    <mergeCell ref="C333:C336"/>
    <mergeCell ref="D333:D336"/>
    <mergeCell ref="E333:E336"/>
    <mergeCell ref="F333:F336"/>
    <mergeCell ref="G333:G336"/>
    <mergeCell ref="H333:H336"/>
    <mergeCell ref="I333:I336"/>
    <mergeCell ref="A337:A340"/>
    <mergeCell ref="B337:B340"/>
    <mergeCell ref="C337:C340"/>
    <mergeCell ref="D337:D340"/>
    <mergeCell ref="E337:E340"/>
    <mergeCell ref="F337:F340"/>
    <mergeCell ref="G337:G340"/>
    <mergeCell ref="H337:H340"/>
    <mergeCell ref="I337:I340"/>
    <mergeCell ref="A341:A344"/>
    <mergeCell ref="B341:B344"/>
    <mergeCell ref="C341:C344"/>
    <mergeCell ref="D341:D344"/>
    <mergeCell ref="E341:E344"/>
    <mergeCell ref="F341:F344"/>
    <mergeCell ref="G341:G344"/>
    <mergeCell ref="H341:H344"/>
    <mergeCell ref="I341:I344"/>
    <mergeCell ref="A345:A348"/>
    <mergeCell ref="B345:B348"/>
    <mergeCell ref="C345:C348"/>
    <mergeCell ref="D345:D348"/>
    <mergeCell ref="E345:E348"/>
    <mergeCell ref="F345:F348"/>
    <mergeCell ref="G345:G348"/>
    <mergeCell ref="H345:H348"/>
    <mergeCell ref="I345:I348"/>
    <mergeCell ref="A349:A352"/>
    <mergeCell ref="B349:B352"/>
    <mergeCell ref="C349:C352"/>
    <mergeCell ref="D349:D352"/>
    <mergeCell ref="E349:E352"/>
    <mergeCell ref="F349:F352"/>
    <mergeCell ref="G349:G352"/>
    <mergeCell ref="H349:H352"/>
    <mergeCell ref="I349:I352"/>
    <mergeCell ref="A353:A356"/>
    <mergeCell ref="B353:B356"/>
    <mergeCell ref="C353:C356"/>
    <mergeCell ref="D353:D356"/>
    <mergeCell ref="E353:E356"/>
    <mergeCell ref="F353:F356"/>
    <mergeCell ref="G353:G356"/>
    <mergeCell ref="H353:H356"/>
    <mergeCell ref="I353:I356"/>
    <mergeCell ref="A357:A360"/>
    <mergeCell ref="B357:B360"/>
    <mergeCell ref="C357:C360"/>
    <mergeCell ref="D357:D360"/>
    <mergeCell ref="E357:E360"/>
    <mergeCell ref="F357:F360"/>
    <mergeCell ref="G357:G360"/>
    <mergeCell ref="H357:H360"/>
    <mergeCell ref="I357:I360"/>
    <mergeCell ref="A361:A364"/>
    <mergeCell ref="B361:B364"/>
    <mergeCell ref="C361:C364"/>
    <mergeCell ref="D361:D364"/>
    <mergeCell ref="E361:E364"/>
    <mergeCell ref="F361:F364"/>
    <mergeCell ref="G361:G364"/>
    <mergeCell ref="H361:H364"/>
    <mergeCell ref="I361:I364"/>
    <mergeCell ref="A365:A368"/>
    <mergeCell ref="B365:B368"/>
    <mergeCell ref="C365:C368"/>
    <mergeCell ref="D365:D368"/>
    <mergeCell ref="E365:E368"/>
    <mergeCell ref="F365:F368"/>
    <mergeCell ref="G365:G368"/>
    <mergeCell ref="H365:H368"/>
    <mergeCell ref="I365:I368"/>
    <mergeCell ref="A369:A372"/>
    <mergeCell ref="B369:B372"/>
    <mergeCell ref="C369:C372"/>
    <mergeCell ref="D369:D372"/>
    <mergeCell ref="E369:E372"/>
    <mergeCell ref="F369:F372"/>
    <mergeCell ref="G369:G372"/>
    <mergeCell ref="H369:H372"/>
    <mergeCell ref="I369:I372"/>
    <mergeCell ref="A373:A376"/>
    <mergeCell ref="B373:B376"/>
    <mergeCell ref="C373:C376"/>
    <mergeCell ref="D373:D376"/>
    <mergeCell ref="E373:E376"/>
    <mergeCell ref="F373:F376"/>
    <mergeCell ref="G373:G376"/>
    <mergeCell ref="H373:H376"/>
    <mergeCell ref="I373:I376"/>
    <mergeCell ref="A377:A380"/>
    <mergeCell ref="B377:B380"/>
    <mergeCell ref="C377:C380"/>
    <mergeCell ref="D377:D380"/>
    <mergeCell ref="E377:E380"/>
    <mergeCell ref="F377:F380"/>
    <mergeCell ref="G377:G380"/>
    <mergeCell ref="H377:H380"/>
    <mergeCell ref="I377:I380"/>
    <mergeCell ref="A381:A384"/>
    <mergeCell ref="B381:B384"/>
    <mergeCell ref="C381:C384"/>
    <mergeCell ref="D381:D384"/>
    <mergeCell ref="E381:E384"/>
    <mergeCell ref="F381:F384"/>
    <mergeCell ref="G381:G384"/>
    <mergeCell ref="H381:H384"/>
    <mergeCell ref="I381:I384"/>
    <mergeCell ref="A385:A388"/>
    <mergeCell ref="B385:B388"/>
    <mergeCell ref="C385:C388"/>
    <mergeCell ref="D385:D388"/>
    <mergeCell ref="E385:E388"/>
    <mergeCell ref="F385:F388"/>
    <mergeCell ref="G385:G388"/>
    <mergeCell ref="H385:H388"/>
    <mergeCell ref="I385:I388"/>
    <mergeCell ref="A389:A392"/>
    <mergeCell ref="B389:B392"/>
    <mergeCell ref="C389:C392"/>
    <mergeCell ref="D389:D392"/>
    <mergeCell ref="E389:E392"/>
    <mergeCell ref="F389:F392"/>
    <mergeCell ref="G389:G392"/>
    <mergeCell ref="H389:H392"/>
    <mergeCell ref="I389:I392"/>
    <mergeCell ref="D397:D400"/>
    <mergeCell ref="A393:A396"/>
    <mergeCell ref="B393:B396"/>
    <mergeCell ref="C393:C396"/>
    <mergeCell ref="D393:D396"/>
    <mergeCell ref="I397:I400"/>
    <mergeCell ref="H397:H400"/>
    <mergeCell ref="H393:H396"/>
    <mergeCell ref="A401:G401"/>
    <mergeCell ref="E397:E400"/>
    <mergeCell ref="F397:F400"/>
    <mergeCell ref="G397:G400"/>
    <mergeCell ref="A397:A400"/>
    <mergeCell ref="B397:B400"/>
    <mergeCell ref="C397:C400"/>
    <mergeCell ref="E393:E396"/>
    <mergeCell ref="F393:F396"/>
    <mergeCell ref="G393:G396"/>
    <mergeCell ref="I393:I396"/>
  </mergeCells>
  <printOptions horizontalCentered="1"/>
  <pageMargins left="0.31527777777777777" right="0.15763888888888888" top="0.9840277777777777" bottom="0.7875" header="0.5118055555555555" footer="0.5118055555555555"/>
  <pageSetup horizontalDpi="300" verticalDpi="300" orientation="landscape" paperSize="9" scale="82" r:id="rId1"/>
  <headerFooter alignWithMargins="0">
    <oddHeader>&amp;RZałącznik Nr 5 
do uchwały Rady Miejskiej w Choszcznie nr XIV/186/2007
z dnia 20 grudnia 2007r.</oddHeader>
    <oddFooter>&amp;CStrona &amp;P</oddFooter>
  </headerFooter>
  <rowBreaks count="11" manualBreakCount="11">
    <brk id="20" max="255" man="1"/>
    <brk id="48" max="255" man="1"/>
    <brk id="80" max="255" man="1"/>
    <brk id="116" max="255" man="1"/>
    <brk id="156" max="255" man="1"/>
    <brk id="196" max="255" man="1"/>
    <brk id="240" max="255" man="1"/>
    <brk id="280" max="255" man="1"/>
    <brk id="316" max="255" man="1"/>
    <brk id="348" max="255" man="1"/>
    <brk id="3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D32" sqref="D32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6" width="14.125" style="0" customWidth="1"/>
  </cols>
  <sheetData>
    <row r="1" spans="1:6" ht="15.75" customHeight="1">
      <c r="A1" s="559" t="s">
        <v>1030</v>
      </c>
      <c r="B1" s="559"/>
      <c r="C1" s="559"/>
      <c r="D1" s="559"/>
      <c r="E1" s="559"/>
      <c r="F1" s="559"/>
    </row>
    <row r="2" spans="1:6" ht="15.75" customHeight="1">
      <c r="A2" s="484" t="s">
        <v>1031</v>
      </c>
      <c r="B2" s="484"/>
      <c r="C2" s="484"/>
      <c r="D2" s="484"/>
      <c r="E2" s="484"/>
      <c r="F2" s="484"/>
    </row>
    <row r="3" spans="1:6" ht="16.5">
      <c r="A3" s="564" t="s">
        <v>1032</v>
      </c>
      <c r="B3" s="564"/>
      <c r="C3" s="564"/>
      <c r="D3" s="564"/>
      <c r="E3" s="564"/>
      <c r="F3" s="564"/>
    </row>
    <row r="4" spans="1:6" ht="6" customHeight="1">
      <c r="A4" s="7"/>
      <c r="B4" s="7"/>
      <c r="C4" s="7"/>
      <c r="D4" s="7"/>
      <c r="E4" s="7"/>
      <c r="F4" s="7"/>
    </row>
    <row r="5" spans="1:6" ht="12.75">
      <c r="A5" s="1"/>
      <c r="B5" s="1"/>
      <c r="C5" s="1"/>
      <c r="D5" s="1"/>
      <c r="E5" s="1"/>
      <c r="F5" s="276" t="s">
        <v>1106</v>
      </c>
    </row>
    <row r="6" spans="1:6" ht="15" customHeight="1">
      <c r="A6" s="485" t="s">
        <v>771</v>
      </c>
      <c r="B6" s="485" t="s">
        <v>738</v>
      </c>
      <c r="C6" s="486" t="s">
        <v>773</v>
      </c>
      <c r="D6" s="560" t="s">
        <v>745</v>
      </c>
      <c r="E6" s="560" t="s">
        <v>744</v>
      </c>
      <c r="F6" s="486" t="s">
        <v>774</v>
      </c>
    </row>
    <row r="7" spans="1:6" ht="15" customHeight="1">
      <c r="A7" s="485"/>
      <c r="B7" s="485"/>
      <c r="C7" s="486"/>
      <c r="D7" s="561"/>
      <c r="E7" s="561"/>
      <c r="F7" s="486"/>
    </row>
    <row r="8" spans="1:6" ht="18" customHeight="1">
      <c r="A8" s="485"/>
      <c r="B8" s="485"/>
      <c r="C8" s="486"/>
      <c r="D8" s="561"/>
      <c r="E8" s="561"/>
      <c r="F8" s="486"/>
    </row>
    <row r="9" spans="1:6" ht="42" customHeight="1">
      <c r="A9" s="485"/>
      <c r="B9" s="485"/>
      <c r="C9" s="486"/>
      <c r="D9" s="562"/>
      <c r="E9" s="562"/>
      <c r="F9" s="486"/>
    </row>
    <row r="10" spans="1:6" ht="7.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</row>
    <row r="11" spans="1:6" ht="19.5" customHeight="1">
      <c r="A11" s="89" t="s">
        <v>747</v>
      </c>
      <c r="B11" s="20" t="s">
        <v>712</v>
      </c>
      <c r="C11" s="71">
        <v>613.64</v>
      </c>
      <c r="D11" s="71">
        <v>295320</v>
      </c>
      <c r="E11" s="71">
        <v>294100</v>
      </c>
      <c r="F11" s="71">
        <v>1833.64</v>
      </c>
    </row>
    <row r="12" spans="1:6" ht="19.5" customHeight="1">
      <c r="A12" s="89" t="s">
        <v>748</v>
      </c>
      <c r="B12" s="20" t="s">
        <v>962</v>
      </c>
      <c r="C12" s="71">
        <v>1977.39</v>
      </c>
      <c r="D12" s="71">
        <v>225030</v>
      </c>
      <c r="E12" s="71">
        <v>225000</v>
      </c>
      <c r="F12" s="71">
        <v>2007.39</v>
      </c>
    </row>
    <row r="13" spans="1:6" ht="19.5" customHeight="1">
      <c r="A13" s="89" t="s">
        <v>749</v>
      </c>
      <c r="B13" s="20" t="s">
        <v>963</v>
      </c>
      <c r="C13" s="71">
        <v>6506.28</v>
      </c>
      <c r="D13" s="71">
        <v>216300</v>
      </c>
      <c r="E13" s="71">
        <v>220000</v>
      </c>
      <c r="F13" s="71">
        <v>2806.28</v>
      </c>
    </row>
    <row r="14" spans="1:6" ht="19.5" customHeight="1">
      <c r="A14" s="90" t="s">
        <v>739</v>
      </c>
      <c r="B14" s="20" t="s">
        <v>964</v>
      </c>
      <c r="C14" s="279">
        <v>1016.35</v>
      </c>
      <c r="D14" s="279">
        <v>153710</v>
      </c>
      <c r="E14" s="279">
        <v>153100</v>
      </c>
      <c r="F14" s="71">
        <v>1626.35</v>
      </c>
    </row>
    <row r="15" spans="1:6" ht="19.5" customHeight="1">
      <c r="A15" s="90" t="s">
        <v>753</v>
      </c>
      <c r="B15" s="48" t="s">
        <v>965</v>
      </c>
      <c r="C15" s="279">
        <v>51467.17</v>
      </c>
      <c r="D15" s="279">
        <v>81120</v>
      </c>
      <c r="E15" s="279">
        <v>132200</v>
      </c>
      <c r="F15" s="71">
        <v>387.17</v>
      </c>
    </row>
    <row r="16" spans="1:6" ht="19.5" customHeight="1">
      <c r="A16" s="90" t="s">
        <v>754</v>
      </c>
      <c r="B16" s="48" t="s">
        <v>960</v>
      </c>
      <c r="C16" s="279">
        <v>29.35</v>
      </c>
      <c r="D16" s="279">
        <v>6370</v>
      </c>
      <c r="E16" s="279">
        <v>6300</v>
      </c>
      <c r="F16" s="71">
        <v>99.35</v>
      </c>
    </row>
    <row r="17" spans="1:6" ht="19.5" customHeight="1">
      <c r="A17" s="90" t="s">
        <v>755</v>
      </c>
      <c r="B17" s="48" t="s">
        <v>961</v>
      </c>
      <c r="C17" s="279">
        <v>6.5</v>
      </c>
      <c r="D17" s="279">
        <v>4510</v>
      </c>
      <c r="E17" s="279">
        <v>4460</v>
      </c>
      <c r="F17" s="71">
        <v>56.5</v>
      </c>
    </row>
    <row r="18" spans="1:6" ht="19.5" customHeight="1">
      <c r="A18" s="90" t="s">
        <v>758</v>
      </c>
      <c r="B18" s="48" t="s">
        <v>966</v>
      </c>
      <c r="C18" s="279">
        <v>60.5</v>
      </c>
      <c r="D18" s="279">
        <v>1310</v>
      </c>
      <c r="E18" s="279">
        <v>1300</v>
      </c>
      <c r="F18" s="71">
        <v>70.5</v>
      </c>
    </row>
    <row r="19" spans="1:6" ht="19.5" customHeight="1">
      <c r="A19" s="90" t="s">
        <v>899</v>
      </c>
      <c r="B19" s="48" t="s">
        <v>1084</v>
      </c>
      <c r="C19" s="279">
        <v>0</v>
      </c>
      <c r="D19" s="279">
        <v>3400</v>
      </c>
      <c r="E19" s="279">
        <v>3400</v>
      </c>
      <c r="F19" s="71">
        <v>0</v>
      </c>
    </row>
    <row r="20" spans="1:6" ht="19.5" customHeight="1">
      <c r="A20" s="90" t="s">
        <v>900</v>
      </c>
      <c r="B20" s="48" t="s">
        <v>1085</v>
      </c>
      <c r="C20" s="279">
        <v>93.4</v>
      </c>
      <c r="D20" s="279">
        <v>3000</v>
      </c>
      <c r="E20" s="279">
        <v>3050</v>
      </c>
      <c r="F20" s="71">
        <v>43.4</v>
      </c>
    </row>
    <row r="21" spans="1:6" ht="19.5" customHeight="1">
      <c r="A21" s="90" t="s">
        <v>901</v>
      </c>
      <c r="B21" s="48" t="s">
        <v>967</v>
      </c>
      <c r="C21" s="279">
        <v>367.95</v>
      </c>
      <c r="D21" s="279">
        <v>4000</v>
      </c>
      <c r="E21" s="279">
        <v>4000</v>
      </c>
      <c r="F21" s="71">
        <v>367.95</v>
      </c>
    </row>
    <row r="22" spans="1:6" ht="19.5" customHeight="1">
      <c r="A22" s="90" t="s">
        <v>902</v>
      </c>
      <c r="B22" s="48" t="s">
        <v>1086</v>
      </c>
      <c r="C22" s="279">
        <v>4639</v>
      </c>
      <c r="D22" s="279">
        <v>400</v>
      </c>
      <c r="E22" s="279">
        <v>5000</v>
      </c>
      <c r="F22" s="71">
        <v>39</v>
      </c>
    </row>
    <row r="23" spans="1:6" ht="19.5" customHeight="1">
      <c r="A23" s="90" t="s">
        <v>904</v>
      </c>
      <c r="B23" s="48" t="s">
        <v>968</v>
      </c>
      <c r="C23" s="279">
        <v>27600.84</v>
      </c>
      <c r="D23" s="279">
        <v>71200</v>
      </c>
      <c r="E23" s="279">
        <v>98800</v>
      </c>
      <c r="F23" s="71">
        <v>0.84</v>
      </c>
    </row>
    <row r="24" spans="1:6" ht="19.5" customHeight="1">
      <c r="A24" s="90" t="s">
        <v>903</v>
      </c>
      <c r="B24" s="48" t="s">
        <v>713</v>
      </c>
      <c r="C24" s="279">
        <v>0</v>
      </c>
      <c r="D24" s="279">
        <v>4000</v>
      </c>
      <c r="E24" s="279">
        <v>4000</v>
      </c>
      <c r="F24" s="279">
        <v>0</v>
      </c>
    </row>
    <row r="25" spans="1:6" ht="19.5" customHeight="1">
      <c r="A25" s="21"/>
      <c r="B25" s="21"/>
      <c r="C25" s="72"/>
      <c r="D25" s="72"/>
      <c r="E25" s="72"/>
      <c r="F25" s="72"/>
    </row>
    <row r="26" spans="1:6" s="51" customFormat="1" ht="19.5" customHeight="1">
      <c r="A26" s="563" t="s">
        <v>788</v>
      </c>
      <c r="B26" s="563"/>
      <c r="C26" s="402">
        <f>SUM(C11:C23)</f>
        <v>94378.37</v>
      </c>
      <c r="D26" s="402">
        <f>SUM(D11:D23)</f>
        <v>1065670</v>
      </c>
      <c r="E26" s="402">
        <f>SUM(E11:E23)</f>
        <v>1150710</v>
      </c>
      <c r="F26" s="402">
        <f>C26+D26-E26</f>
        <v>9338.370000000112</v>
      </c>
    </row>
    <row r="27" ht="4.5" customHeight="1"/>
    <row r="28" ht="12.75" customHeight="1">
      <c r="A28" s="56"/>
    </row>
    <row r="29" ht="12.75">
      <c r="A29" s="56"/>
    </row>
  </sheetData>
  <mergeCells count="10">
    <mergeCell ref="A1:F1"/>
    <mergeCell ref="D6:D9"/>
    <mergeCell ref="E6:E9"/>
    <mergeCell ref="A26:B26"/>
    <mergeCell ref="A2:F2"/>
    <mergeCell ref="A3:F3"/>
    <mergeCell ref="A6:A9"/>
    <mergeCell ref="B6:B9"/>
    <mergeCell ref="C6:C9"/>
    <mergeCell ref="F6:F9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Choszcznie nr XIV/186/2007
z dnia 20 grudnia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7">
      <selection activeCell="C10" sqref="C10"/>
    </sheetView>
  </sheetViews>
  <sheetFormatPr defaultColWidth="9.00390625" defaultRowHeight="12.75"/>
  <cols>
    <col min="1" max="1" width="5.25390625" style="1" bestFit="1" customWidth="1"/>
    <col min="2" max="2" width="11.75390625" style="1" customWidth="1"/>
    <col min="3" max="3" width="74.75390625" style="1" customWidth="1"/>
    <col min="4" max="4" width="17.75390625" style="1" customWidth="1"/>
    <col min="5" max="16384" width="9.125" style="1" customWidth="1"/>
  </cols>
  <sheetData>
    <row r="1" spans="1:11" ht="19.5" customHeight="1">
      <c r="A1" s="512" t="s">
        <v>763</v>
      </c>
      <c r="B1" s="512"/>
      <c r="C1" s="512"/>
      <c r="D1" s="512"/>
      <c r="E1" s="7"/>
      <c r="F1" s="7"/>
      <c r="G1" s="7"/>
      <c r="H1" s="7"/>
      <c r="I1" s="7"/>
      <c r="J1" s="7"/>
      <c r="K1" s="7"/>
    </row>
    <row r="2" spans="1:8" ht="19.5" customHeight="1">
      <c r="A2" s="512" t="s">
        <v>769</v>
      </c>
      <c r="B2" s="512"/>
      <c r="C2" s="512"/>
      <c r="D2" s="512"/>
      <c r="E2" s="7"/>
      <c r="F2" s="7"/>
      <c r="G2" s="7"/>
      <c r="H2" s="7"/>
    </row>
    <row r="3" ht="15.75">
      <c r="C3" s="301" t="s">
        <v>714</v>
      </c>
    </row>
    <row r="4" ht="12.75">
      <c r="D4" s="10" t="s">
        <v>765</v>
      </c>
    </row>
    <row r="5" spans="1:4" ht="12.75">
      <c r="A5" s="570" t="s">
        <v>771</v>
      </c>
      <c r="B5" s="572" t="s">
        <v>1083</v>
      </c>
      <c r="C5" s="391" t="s">
        <v>716</v>
      </c>
      <c r="D5" s="572" t="s">
        <v>717</v>
      </c>
    </row>
    <row r="6" spans="1:11" ht="39.75" customHeight="1">
      <c r="A6" s="571"/>
      <c r="B6" s="573"/>
      <c r="C6" s="390" t="s">
        <v>738</v>
      </c>
      <c r="D6" s="573"/>
      <c r="E6" s="8"/>
      <c r="F6" s="8"/>
      <c r="G6" s="8"/>
      <c r="H6" s="8"/>
      <c r="I6" s="8"/>
      <c r="J6" s="9"/>
      <c r="K6" s="9"/>
    </row>
    <row r="7" spans="1:11" ht="19.5" customHeight="1">
      <c r="A7" s="302" t="s">
        <v>746</v>
      </c>
      <c r="B7" s="302" t="s">
        <v>715</v>
      </c>
      <c r="C7" s="30" t="s">
        <v>773</v>
      </c>
      <c r="D7" s="303">
        <v>100</v>
      </c>
      <c r="E7" s="8"/>
      <c r="F7" s="8"/>
      <c r="G7" s="8"/>
      <c r="H7" s="8"/>
      <c r="I7" s="8"/>
      <c r="J7" s="9"/>
      <c r="K7" s="9"/>
    </row>
    <row r="8" spans="1:11" ht="19.5" customHeight="1">
      <c r="A8" s="22" t="s">
        <v>750</v>
      </c>
      <c r="B8" s="22" t="s">
        <v>715</v>
      </c>
      <c r="C8" s="30" t="s">
        <v>745</v>
      </c>
      <c r="D8" s="81">
        <f>SUM(D9:D11)</f>
        <v>80000</v>
      </c>
      <c r="E8" s="8"/>
      <c r="F8" s="8"/>
      <c r="G8" s="8"/>
      <c r="H8" s="8"/>
      <c r="I8" s="8"/>
      <c r="J8" s="9"/>
      <c r="K8" s="9"/>
    </row>
    <row r="9" spans="1:11" ht="19.5" customHeight="1">
      <c r="A9" s="31" t="s">
        <v>747</v>
      </c>
      <c r="B9" s="250" t="s">
        <v>798</v>
      </c>
      <c r="C9" s="32" t="s">
        <v>950</v>
      </c>
      <c r="D9" s="82">
        <v>79000</v>
      </c>
      <c r="E9" s="8"/>
      <c r="F9" s="8"/>
      <c r="G9" s="8"/>
      <c r="H9" s="8"/>
      <c r="I9" s="8"/>
      <c r="J9" s="9"/>
      <c r="K9" s="9"/>
    </row>
    <row r="10" spans="1:11" ht="19.5" customHeight="1">
      <c r="A10" s="27" t="s">
        <v>748</v>
      </c>
      <c r="B10" s="251" t="s">
        <v>798</v>
      </c>
      <c r="C10" s="33" t="s">
        <v>1087</v>
      </c>
      <c r="D10" s="83">
        <v>500</v>
      </c>
      <c r="E10" s="8"/>
      <c r="F10" s="8"/>
      <c r="G10" s="8"/>
      <c r="H10" s="8"/>
      <c r="I10" s="8"/>
      <c r="J10" s="9"/>
      <c r="K10" s="9"/>
    </row>
    <row r="11" spans="1:11" ht="19.5" customHeight="1">
      <c r="A11" s="29" t="s">
        <v>749</v>
      </c>
      <c r="B11" s="252" t="s">
        <v>802</v>
      </c>
      <c r="C11" s="34" t="s">
        <v>951</v>
      </c>
      <c r="D11" s="84">
        <v>500</v>
      </c>
      <c r="E11" s="8"/>
      <c r="F11" s="8"/>
      <c r="G11" s="8"/>
      <c r="H11" s="8"/>
      <c r="I11" s="8"/>
      <c r="J11" s="9"/>
      <c r="K11" s="9"/>
    </row>
    <row r="12" spans="1:11" ht="19.5" customHeight="1">
      <c r="A12" s="22" t="s">
        <v>751</v>
      </c>
      <c r="B12" s="22" t="s">
        <v>715</v>
      </c>
      <c r="C12" s="30" t="s">
        <v>744</v>
      </c>
      <c r="D12" s="81">
        <f>SUM(D13,D21)</f>
        <v>80000</v>
      </c>
      <c r="E12" s="8"/>
      <c r="F12" s="8"/>
      <c r="G12" s="8"/>
      <c r="H12" s="8"/>
      <c r="I12" s="8"/>
      <c r="J12" s="9"/>
      <c r="K12" s="9"/>
    </row>
    <row r="13" spans="1:11" ht="19.5" customHeight="1">
      <c r="A13" s="25" t="s">
        <v>747</v>
      </c>
      <c r="B13" s="25" t="s">
        <v>715</v>
      </c>
      <c r="C13" s="35" t="s">
        <v>761</v>
      </c>
      <c r="D13" s="85">
        <f>SUM(D14:D19)</f>
        <v>40000</v>
      </c>
      <c r="E13" s="8"/>
      <c r="F13" s="8"/>
      <c r="G13" s="8"/>
      <c r="H13" s="8"/>
      <c r="I13" s="8"/>
      <c r="J13" s="9"/>
      <c r="K13" s="9"/>
    </row>
    <row r="14" spans="1:11" ht="15" customHeight="1">
      <c r="A14" s="568" t="s">
        <v>952</v>
      </c>
      <c r="B14" s="27">
        <v>4210</v>
      </c>
      <c r="C14" s="565" t="s">
        <v>953</v>
      </c>
      <c r="D14" s="83">
        <v>8000</v>
      </c>
      <c r="E14" s="8"/>
      <c r="F14" s="8"/>
      <c r="G14" s="8"/>
      <c r="H14" s="8"/>
      <c r="I14" s="8"/>
      <c r="J14" s="9"/>
      <c r="K14" s="9"/>
    </row>
    <row r="15" spans="1:11" ht="15" customHeight="1">
      <c r="A15" s="569"/>
      <c r="B15" s="27">
        <v>4300</v>
      </c>
      <c r="C15" s="566"/>
      <c r="D15" s="83">
        <v>1000</v>
      </c>
      <c r="E15" s="8"/>
      <c r="F15" s="8"/>
      <c r="G15" s="8"/>
      <c r="H15" s="8"/>
      <c r="I15" s="8"/>
      <c r="J15" s="9"/>
      <c r="K15" s="9"/>
    </row>
    <row r="16" spans="1:11" ht="15" customHeight="1">
      <c r="A16" s="568" t="s">
        <v>954</v>
      </c>
      <c r="B16" s="27">
        <v>4210</v>
      </c>
      <c r="C16" s="565" t="s">
        <v>955</v>
      </c>
      <c r="D16" s="83">
        <v>7000</v>
      </c>
      <c r="E16" s="8"/>
      <c r="F16" s="8"/>
      <c r="G16" s="8"/>
      <c r="H16" s="8"/>
      <c r="I16" s="8"/>
      <c r="J16" s="9"/>
      <c r="K16" s="9"/>
    </row>
    <row r="17" spans="1:11" ht="15" customHeight="1">
      <c r="A17" s="569"/>
      <c r="B17" s="27">
        <v>4300</v>
      </c>
      <c r="C17" s="567"/>
      <c r="D17" s="83">
        <v>10000</v>
      </c>
      <c r="E17" s="8"/>
      <c r="F17" s="8"/>
      <c r="G17" s="8"/>
      <c r="H17" s="8"/>
      <c r="I17" s="8"/>
      <c r="J17" s="9"/>
      <c r="K17" s="9"/>
    </row>
    <row r="18" spans="1:11" ht="39.75" customHeight="1">
      <c r="A18" s="27" t="s">
        <v>956</v>
      </c>
      <c r="B18" s="253">
        <v>4300</v>
      </c>
      <c r="C18" s="36" t="s">
        <v>1097</v>
      </c>
      <c r="D18" s="83">
        <v>13500</v>
      </c>
      <c r="E18" s="8"/>
      <c r="F18" s="8"/>
      <c r="G18" s="8"/>
      <c r="H18" s="8"/>
      <c r="I18" s="8"/>
      <c r="J18" s="9"/>
      <c r="K18" s="9"/>
    </row>
    <row r="19" spans="1:11" ht="15" customHeight="1">
      <c r="A19" s="27" t="s">
        <v>958</v>
      </c>
      <c r="B19" s="27">
        <v>4300</v>
      </c>
      <c r="C19" s="33" t="s">
        <v>957</v>
      </c>
      <c r="D19" s="83">
        <v>500</v>
      </c>
      <c r="E19" s="8"/>
      <c r="F19" s="8"/>
      <c r="G19" s="8"/>
      <c r="H19" s="8"/>
      <c r="I19" s="8"/>
      <c r="J19" s="9"/>
      <c r="K19" s="9"/>
    </row>
    <row r="20" spans="1:11" ht="15" customHeight="1">
      <c r="A20" s="27"/>
      <c r="B20" s="27"/>
      <c r="C20" s="33"/>
      <c r="D20" s="83"/>
      <c r="E20" s="8"/>
      <c r="F20" s="8"/>
      <c r="G20" s="8"/>
      <c r="H20" s="8"/>
      <c r="I20" s="8"/>
      <c r="J20" s="9"/>
      <c r="K20" s="9"/>
    </row>
    <row r="21" spans="1:11" ht="19.5" customHeight="1">
      <c r="A21" s="27" t="s">
        <v>748</v>
      </c>
      <c r="B21" s="27" t="s">
        <v>715</v>
      </c>
      <c r="C21" s="33" t="s">
        <v>764</v>
      </c>
      <c r="D21" s="83">
        <v>40000</v>
      </c>
      <c r="E21" s="8"/>
      <c r="F21" s="8"/>
      <c r="G21" s="8"/>
      <c r="H21" s="8"/>
      <c r="I21" s="8"/>
      <c r="J21" s="9"/>
      <c r="K21" s="9"/>
    </row>
    <row r="22" spans="1:11" ht="15">
      <c r="A22" s="27"/>
      <c r="B22" s="27">
        <v>6110</v>
      </c>
      <c r="C22" s="36" t="s">
        <v>959</v>
      </c>
      <c r="D22" s="83">
        <v>40000</v>
      </c>
      <c r="E22" s="8"/>
      <c r="F22" s="8"/>
      <c r="G22" s="8"/>
      <c r="H22" s="8"/>
      <c r="I22" s="8"/>
      <c r="J22" s="9"/>
      <c r="K22" s="9"/>
    </row>
    <row r="23" spans="1:11" ht="15">
      <c r="A23" s="86"/>
      <c r="B23" s="254"/>
      <c r="C23" s="316" t="s">
        <v>1082</v>
      </c>
      <c r="D23" s="87"/>
      <c r="E23" s="8"/>
      <c r="F23" s="8"/>
      <c r="G23" s="8"/>
      <c r="H23" s="8"/>
      <c r="I23" s="8"/>
      <c r="J23" s="9"/>
      <c r="K23" s="9"/>
    </row>
    <row r="24" spans="1:11" ht="15">
      <c r="A24" s="86"/>
      <c r="B24" s="254"/>
      <c r="C24" s="88"/>
      <c r="D24" s="87"/>
      <c r="E24" s="8"/>
      <c r="F24" s="8"/>
      <c r="G24" s="8"/>
      <c r="H24" s="8"/>
      <c r="I24" s="8"/>
      <c r="J24" s="9"/>
      <c r="K24" s="9"/>
    </row>
    <row r="25" spans="1:11" ht="15">
      <c r="A25" s="86"/>
      <c r="B25" s="254"/>
      <c r="C25" s="88"/>
      <c r="D25" s="87"/>
      <c r="E25" s="8"/>
      <c r="F25" s="8"/>
      <c r="G25" s="8"/>
      <c r="H25" s="8"/>
      <c r="I25" s="8"/>
      <c r="J25" s="9"/>
      <c r="K25" s="9"/>
    </row>
    <row r="26" spans="1:11" ht="15" customHeight="1">
      <c r="A26" s="29"/>
      <c r="B26" s="255"/>
      <c r="C26" s="37"/>
      <c r="D26" s="84"/>
      <c r="E26" s="8"/>
      <c r="F26" s="8"/>
      <c r="G26" s="8"/>
      <c r="H26" s="8"/>
      <c r="I26" s="8"/>
      <c r="J26" s="9"/>
      <c r="K26" s="9"/>
    </row>
    <row r="27" spans="1:11" ht="19.5" customHeight="1">
      <c r="A27" s="22" t="s">
        <v>762</v>
      </c>
      <c r="B27" s="22"/>
      <c r="C27" s="30" t="s">
        <v>774</v>
      </c>
      <c r="D27" s="81">
        <v>100</v>
      </c>
      <c r="E27" s="8"/>
      <c r="F27" s="8"/>
      <c r="G27" s="8"/>
      <c r="H27" s="8"/>
      <c r="I27" s="8"/>
      <c r="J27" s="9"/>
      <c r="K27" s="9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9"/>
      <c r="K28" s="9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9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</row>
    <row r="34" spans="1:1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mergeCells count="9">
    <mergeCell ref="A1:D1"/>
    <mergeCell ref="A2:D2"/>
    <mergeCell ref="C14:C15"/>
    <mergeCell ref="C16:C17"/>
    <mergeCell ref="A14:A15"/>
    <mergeCell ref="A16:A17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scale="75" r:id="rId1"/>
  <headerFooter alignWithMargins="0">
    <oddHeader>&amp;RZałącznik nr &amp;A
 do uchwały Rady Miejskiej w Choszcznie nr XIV/186/2007
z dnia 20 grudnia 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1" sqref="E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574" t="s">
        <v>718</v>
      </c>
      <c r="B1" s="574"/>
      <c r="C1" s="574"/>
      <c r="D1" s="574"/>
      <c r="E1" s="574"/>
    </row>
    <row r="2" spans="4:5" ht="19.5" customHeight="1">
      <c r="D2" s="7"/>
      <c r="E2" s="7"/>
    </row>
    <row r="3" spans="4:5" ht="19.5" customHeight="1">
      <c r="D3" s="7"/>
      <c r="E3" s="7"/>
    </row>
    <row r="4" spans="4:5" ht="19.5" customHeight="1">
      <c r="D4" s="7"/>
      <c r="E4" s="7"/>
    </row>
    <row r="5" ht="19.5" customHeight="1">
      <c r="E5" s="12" t="s">
        <v>765</v>
      </c>
    </row>
    <row r="6" spans="1:5" ht="19.5" customHeight="1">
      <c r="A6" s="375" t="s">
        <v>771</v>
      </c>
      <c r="B6" s="375" t="s">
        <v>740</v>
      </c>
      <c r="C6" s="375" t="s">
        <v>741</v>
      </c>
      <c r="D6" s="375" t="s">
        <v>768</v>
      </c>
      <c r="E6" s="375" t="s">
        <v>767</v>
      </c>
    </row>
    <row r="7" spans="1:5" ht="7.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</row>
    <row r="8" spans="1:5" ht="30" customHeight="1">
      <c r="A8" s="25" t="s">
        <v>747</v>
      </c>
      <c r="B8" s="25">
        <v>921</v>
      </c>
      <c r="C8" s="25">
        <v>92109</v>
      </c>
      <c r="D8" s="26" t="s">
        <v>1073</v>
      </c>
      <c r="E8" s="74">
        <v>630000</v>
      </c>
    </row>
    <row r="9" spans="1:5" ht="30" customHeight="1">
      <c r="A9" s="27" t="s">
        <v>748</v>
      </c>
      <c r="B9" s="27">
        <v>921</v>
      </c>
      <c r="C9" s="27">
        <v>92116</v>
      </c>
      <c r="D9" s="28" t="s">
        <v>1072</v>
      </c>
      <c r="E9" s="75">
        <v>430000</v>
      </c>
    </row>
    <row r="10" spans="1:5" ht="19.5" customHeight="1">
      <c r="A10" s="575" t="s">
        <v>788</v>
      </c>
      <c r="B10" s="576"/>
      <c r="C10" s="576"/>
      <c r="D10" s="577"/>
      <c r="E10" s="402">
        <f>SUM(E8:E9)</f>
        <v>1060000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Choszcznie  nr XIV/186/2007
z dnia  20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IMaslak</cp:lastModifiedBy>
  <cp:lastPrinted>2008-01-04T08:03:43Z</cp:lastPrinted>
  <dcterms:created xsi:type="dcterms:W3CDTF">1998-12-09T13:02:10Z</dcterms:created>
  <dcterms:modified xsi:type="dcterms:W3CDTF">2008-01-04T08:10:00Z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