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180" windowWidth="14340" windowHeight="8745" activeTab="4"/>
  </bookViews>
  <sheets>
    <sheet name="1" sheetId="1" r:id="rId1"/>
    <sheet name=" 1a" sheetId="2" r:id="rId2"/>
    <sheet name="2" sheetId="3" r:id="rId3"/>
    <sheet name="2a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</sheets>
  <definedNames>
    <definedName name="Excel_BuiltIn_Print_Area_4">#REF!</definedName>
    <definedName name="Excel_BuiltIn_Print_Area_5_1">#REF!</definedName>
    <definedName name="Excel_BuiltIn_Print_Area_5_1_1">#REF!</definedName>
    <definedName name="Excel_BuiltIn_Print_Area_5_1_11">#REF!</definedName>
    <definedName name="Excel_BuiltIn_Print_Area_5_1_1_1">#REF!</definedName>
    <definedName name="_xlnm.Print_Area" localSheetId="1">' 1a'!$A$1:$G$40</definedName>
    <definedName name="_xlnm.Print_Area" localSheetId="0">'1'!$A$1:$H$214</definedName>
    <definedName name="_xlnm.Print_Area" localSheetId="15">'14'!$A$1:$G$10</definedName>
    <definedName name="_xlnm.Print_Area" localSheetId="16">'15'!$A$1:$J$98</definedName>
    <definedName name="_xlnm.Print_Area" localSheetId="3">'2a'!$A$1:$F$58</definedName>
    <definedName name="_xlnm.Print_Area" localSheetId="4">'3'!$B$1:$E$109</definedName>
    <definedName name="_xlnm.Print_Area" localSheetId="7">'6'!$B$1:$J$58</definedName>
    <definedName name="_xlnm.Print_Area" localSheetId="8">'7'!$A$1:$M$477</definedName>
    <definedName name="_xlnm.Print_Area" localSheetId="9">'8'!$A$1:$N$83</definedName>
  </definedNames>
  <calcPr fullCalcOnLoad="1"/>
</workbook>
</file>

<file path=xl/comments9.xml><?xml version="1.0" encoding="utf-8"?>
<comments xmlns="http://schemas.openxmlformats.org/spreadsheetml/2006/main">
  <authors>
    <author/>
    <author>EZiemczonek</author>
  </authors>
  <commentList>
    <comment ref="A4" authorId="0">
      <text>
        <r>
          <rPr>
            <b/>
            <sz val="8"/>
            <color indexed="8"/>
            <rFont val="Tahoma"/>
            <family val="2"/>
          </rPr>
          <t xml:space="preserve">IMaslak:
</t>
        </r>
      </text>
    </comment>
    <comment ref="A273" authorId="1">
      <text>
        <r>
          <rPr>
            <b/>
            <sz val="8"/>
            <rFont val="Tahoma"/>
            <family val="0"/>
          </rPr>
          <t>EZiemczonek: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<sst xmlns="http://schemas.openxmlformats.org/spreadsheetml/2006/main" count="2100" uniqueCount="771">
  <si>
    <t>Reperacja i umocnienie wałów, nasadzenie zieleni, budowa utwardzonego ciągu pieszego w koronie Wałów i za kortami, zieleń.</t>
  </si>
  <si>
    <t>Budowa placów zabaw na terenie Gminy Choszczno</t>
  </si>
  <si>
    <t>Budowa placów zabaw na terenie miasta Choszczno</t>
  </si>
  <si>
    <t>2007 -2010</t>
  </si>
  <si>
    <t xml:space="preserve">Wydział Infrastruktury Budownictwa i Planowania Przestr </t>
  </si>
  <si>
    <t>Zagospodarowanie terenu przy budynku Miejskiej Biblioteki Publicznej w Choszcznie</t>
  </si>
  <si>
    <t>Odbudowa zabytkowych murów obronnych oraz zagospodarowanie terenu przy istniejących murach</t>
  </si>
  <si>
    <t>2013 -2016</t>
  </si>
  <si>
    <t>Odbudowa amfiteatru w Choszcznie</t>
  </si>
  <si>
    <t>Termomodernizacja budynku Świetlicy w Chełpie</t>
  </si>
  <si>
    <t>Termomodernizacja budynku Świetlicy w Stradzewie</t>
  </si>
  <si>
    <t xml:space="preserve">                                                                                                      do uchwały Rady Miejskiej w Choszcznie nr XXXIII/411/2009</t>
  </si>
  <si>
    <t>z dnia 18 grudnia 2009 r.</t>
  </si>
  <si>
    <t>do uchwały Rady Miejskiej w Choszcznie nr XXXIII/411/2009</t>
  </si>
  <si>
    <t>z dnia  18 grudnia 2009 r.</t>
  </si>
  <si>
    <t>do uchwały Rady Miejskiej w Choszcznie  nr XXXIII/411/2009</t>
  </si>
  <si>
    <t>Załącznik Nr 14
do uchwały Rady Miejskiej w Choszcznie nr XXXIII/411/2009
z dnia 18 grudnia 2009 r.</t>
  </si>
  <si>
    <t>do uchwały Rady Miejskiej w Choszcznie  nr  XXXIII/411/2009</t>
  </si>
  <si>
    <t>Termomodernizacja budynku Świetlicy w Zwierzyniu</t>
  </si>
  <si>
    <t>Termomodernizacja budynku Świetlicy w Gleźnie</t>
  </si>
  <si>
    <t>Termomodernizacja budynku Świetlicy w Raduniu</t>
  </si>
  <si>
    <t>Termomodernizacja budynku Świetlicy w Starym Klukomiu</t>
  </si>
  <si>
    <t>Ośrodek Sportowo- Wypoczynkowy w Choszcznie</t>
  </si>
  <si>
    <t>Turystyczno - rekreacyjne zagospodarowanie terenów wokół jeziora Klukom oraz na Miejskiej Górze w miejscowości Choszczno</t>
  </si>
  <si>
    <t>2007 - 2010</t>
  </si>
  <si>
    <t>*</t>
  </si>
  <si>
    <r>
      <t xml:space="preserve">Wodociąg grupowy Radaczewo, Piasecznik, Śławęcin, Kolonia Sławęcin, Sulino, Kolonia Sulino -budowa odcinka sieci </t>
    </r>
    <r>
      <rPr>
        <sz val="10"/>
        <rFont val="Arial"/>
        <family val="0"/>
      </rPr>
      <t>Ø</t>
    </r>
    <r>
      <rPr>
        <sz val="7.5"/>
        <rFont val="Arial CE"/>
        <family val="2"/>
      </rPr>
      <t xml:space="preserve">160 mm w </t>
    </r>
    <r>
      <rPr>
        <sz val="10"/>
        <rFont val="Arial CE"/>
        <family val="0"/>
      </rPr>
      <t>Radaczewie wraz z przebudową ujęcia</t>
    </r>
  </si>
  <si>
    <r>
      <t xml:space="preserve">inne środki </t>
    </r>
    <r>
      <rPr>
        <sz val="10"/>
        <rFont val="Arial CE"/>
        <family val="2"/>
      </rPr>
      <t>*</t>
    </r>
  </si>
  <si>
    <t>Limity wydatków</t>
  </si>
  <si>
    <t>na projekty planowane do realizacji w ramach poszczególnych programów i projektów finansowanych ze środków,</t>
  </si>
  <si>
    <t>Przebudowa chodników w ulicy Mickiewicza</t>
  </si>
  <si>
    <t>Droga do Kożedo od skrzyżowania z ulicą Dąbrowszczaków do budynków mieszkalnych – regulacja drogi i ułożenie w-wy wyrównawczej i i dywanika asf.</t>
  </si>
  <si>
    <t>2009-2013</t>
  </si>
  <si>
    <t>Odbudowa i przebudowa świetlic wiejskich w Gminie Choszczno - III etap Wiejskie Centra Kultury w Piaseczniku, Sulinie, Smoleniu, Korytowie i Zamęcinie</t>
  </si>
  <si>
    <t>Odbudowa i przebudowa świetlic wiejskich w Gminie Choszczno - II etap Wiejskie Centra Kultury w Sławęcinie, Kołkach, Rzecku</t>
  </si>
  <si>
    <t>2007-2011</t>
  </si>
  <si>
    <t>Odbudowa nawierzchni  ul. Chopina  wymiana chodników, odwodnienie</t>
  </si>
  <si>
    <t>o których mowa w art.. 5 ust. 1 pkt 2 i 3 ustawy o finansach publicznych</t>
  </si>
  <si>
    <t>Doprowadzenie wody do 5 budynków na kolonii Stary Klukom</t>
  </si>
  <si>
    <t>Przebudowa kotłowni i instalacji c.o. w Szkole Podstawowej nr 3 w Choszcznie</t>
  </si>
  <si>
    <t>Urządzenie placu zabaw przy Publicznym Przedszkolu nr 1 przy ul. Niedziałkowskiego w Choszcznie</t>
  </si>
  <si>
    <t>Budowa kanalizacji sanitarnej, deszczowej i wodociągu w ul. 23-go Lutego (od Matejki w kierunku ogrodów działkowych)</t>
  </si>
  <si>
    <t>realizowane w latach 2010 i kolejnych</t>
  </si>
  <si>
    <t>Nazwa programu</t>
  </si>
  <si>
    <t>Nazwa projektu</t>
  </si>
  <si>
    <t>Lata realizacji projektu</t>
  </si>
  <si>
    <t>Wartość całkowita projektu
(w zł)</t>
  </si>
  <si>
    <t>Koszty kwalifikowane w ramach projektu
(w zł)</t>
  </si>
  <si>
    <t>po roku 2012</t>
  </si>
  <si>
    <t>Przebudowa ul. Matejki – odbudowa nawierzchni, konserwacja drogi i chodników</t>
  </si>
  <si>
    <t>6058/6059</t>
  </si>
  <si>
    <t>Termomodernizacja świetlicy w Wardyniu wraz z wykorzystaniem geotermii chłodnej</t>
  </si>
  <si>
    <t>Odbudowa i przebudowa świetlic wiejskich w Gminie Choszczno - III etap Wiejskie centra kultury w Piaseczniku, Sulinie, Smoleniu, Korytowie i Zamęcinie</t>
  </si>
  <si>
    <t>po roku
2012r.</t>
  </si>
  <si>
    <t>Budowa drogi z kanalizacją deszczową od ul. Jagiełły na oiedle domków jednorodz. -droga wewn. Gminna</t>
  </si>
  <si>
    <t>Budowa ulicy Osiedle Północne, obecna żużlówka od drogi powiatowej do końca zabudowań</t>
  </si>
  <si>
    <t>Przebudowa ul. Polnej (nawierzchnia ulicy)</t>
  </si>
  <si>
    <t>Odbudowa i modernizacjaq ulicy Grunwaldzkiej w zakresie nawierzchni i chodników</t>
  </si>
  <si>
    <t>Budowa wodociągu grupowego Choszczno Stary Klukom, Kolonia Stary Klukom (pierścień Rudniki Osiedle Południowe bez ujęcia wody)</t>
  </si>
  <si>
    <t xml:space="preserve">Budowa hali sportowej w Choszcznie na Stadionie Miejskim </t>
  </si>
  <si>
    <t xml:space="preserve">Planowane płatności w latach </t>
  </si>
  <si>
    <t>PROW Działanie 3.3 Podstawowe usługi dla gospodarki i ludności wiejskiej</t>
  </si>
  <si>
    <t xml:space="preserve">Źródła finanso-wania </t>
  </si>
  <si>
    <t>POIiŚ Działanie 9.3 Termomodernizacja obiektów użyteczności publicznej, współfinansowane ze środków Funduszu Spójności</t>
  </si>
  <si>
    <t>środki UE</t>
  </si>
  <si>
    <t>RPOWZ Działanie 7.2 Infrastruktura sportowa</t>
  </si>
  <si>
    <t>RPOWZ Działanie 4.3 Zaopatrzenie w wodę i oczyszczanie ścieków</t>
  </si>
  <si>
    <t>RPO WZ Działanie 4.3 Zaopatrzenie w wodę i oczyszczanie ścieków</t>
  </si>
  <si>
    <t>PROW Działanie 3.4 Odnowa i rozwój wsi</t>
  </si>
  <si>
    <t>Odbudowa i przebudowa świetlic wiejskich w Gminie Choszczno - II etap Wiejskie centra kultury w Sławęcinie, Kołkach, Rzecku</t>
  </si>
  <si>
    <t>RPOWZ Poddziałanie 5.1.1 Infrastruktura turystyki</t>
  </si>
  <si>
    <t>RAZEM</t>
  </si>
  <si>
    <t>851,852,853</t>
  </si>
  <si>
    <t xml:space="preserve">Aktualizacja Gminnego Programu Ochrony Środowiska oraz  Gminnego Planu Gospodarki Odpadami   </t>
  </si>
  <si>
    <t>Realizacja Gminnego Programu Usuwania Wyrobów Azbetowych</t>
  </si>
  <si>
    <t>Różne jednostki obsługi gospodarki mieszkaniowej</t>
  </si>
  <si>
    <t>Plan
na 2010 r.
(5+11)</t>
  </si>
  <si>
    <t>Drogi wewnętrzne</t>
  </si>
  <si>
    <t>Załącznik Nr 6</t>
  </si>
  <si>
    <t>Plan                         na 2010 r.</t>
  </si>
  <si>
    <t>Wydział Nieruchomości i Rolnictwa</t>
  </si>
  <si>
    <t>2008 - 2013</t>
  </si>
  <si>
    <t>Przedszkole Nr 1 z Oddziałami Integracyjnymi w Choszcznie</t>
  </si>
  <si>
    <t>Zakup pieca elektrycznego</t>
  </si>
  <si>
    <t>Dofinansowanie projektu powiatowo - gminnego Przebudowy ciągu dróg w ramach Programu Przebudowy Dróg Lokalnych</t>
  </si>
  <si>
    <t>Jednostka budżetowa ds. obsługi mieszkaniowego zasobu komunalnego</t>
  </si>
  <si>
    <t xml:space="preserve">Zagospodarowanie terenu wokół Urzędu Miejskiego w Choszcznie </t>
  </si>
  <si>
    <t>Budowa kanalizacji sanitarnej wraz z siecią wodociągową nowo projektowanej ulicy od ul. Wojska Polskiego do nowo projektowanej zabudowy mieszkaniowej</t>
  </si>
  <si>
    <t>Załącznik Nr 7</t>
  </si>
  <si>
    <t>Załącznik nr 8</t>
  </si>
  <si>
    <t>na rok 2001</t>
  </si>
  <si>
    <t>Rozchody § 992</t>
  </si>
  <si>
    <t>1) kredyt BOŚ S.A.</t>
  </si>
  <si>
    <t xml:space="preserve">     - kanalizacja</t>
  </si>
  <si>
    <t xml:space="preserve">     - gazyfikacja</t>
  </si>
  <si>
    <t>2) Pożyczki</t>
  </si>
  <si>
    <t xml:space="preserve">    a) z WFOŚiGW Zielona Góra</t>
  </si>
  <si>
    <t xml:space="preserve">         - kanalizacja</t>
  </si>
  <si>
    <t xml:space="preserve">         - stacja uzdatniania osadów</t>
  </si>
  <si>
    <t xml:space="preserve">    b) z WFOŚiGW Szczecin</t>
  </si>
  <si>
    <t xml:space="preserve">         - gazyfikacja</t>
  </si>
  <si>
    <t>3) Kredyty z:</t>
  </si>
  <si>
    <t xml:space="preserve">    a) GBS O/Choszczno</t>
  </si>
  <si>
    <t xml:space="preserve">         - basen</t>
  </si>
  <si>
    <t xml:space="preserve">    b) BGŻ S.A. O/Choszczno</t>
  </si>
  <si>
    <t xml:space="preserve">   rozbudowa Szkoły Podstawowej </t>
  </si>
  <si>
    <t xml:space="preserve">    w Sławęcinie</t>
  </si>
  <si>
    <t xml:space="preserve">    c) PEAKO S.A. O/Dobiegniew</t>
  </si>
  <si>
    <t xml:space="preserve">    d) PKO BP S.A. O/Choszczno</t>
  </si>
  <si>
    <t xml:space="preserve">         -budownictwo mieszkaniowe</t>
  </si>
  <si>
    <t xml:space="preserve">         -basen</t>
  </si>
  <si>
    <t xml:space="preserve">     e) PEAKO S.A O/Dobiegniew</t>
  </si>
  <si>
    <t xml:space="preserve">         -na wdrożenie Karty Nauczyciela </t>
  </si>
  <si>
    <t>Ogółem strona rozchodowa</t>
  </si>
  <si>
    <t xml:space="preserve">    1)  Pożyczka z Wojewódzkiego Funduszu Ochrony  </t>
  </si>
  <si>
    <t>Załącznik Nr 3</t>
  </si>
  <si>
    <t xml:space="preserve">   1)  Kredyt termomodernizacyjny z Banku DnB NORD Polska </t>
  </si>
  <si>
    <t xml:space="preserve">   2)  Kredyt termomodernizacyjny z Banku DnB NORD Polska </t>
  </si>
  <si>
    <t xml:space="preserve">       Przedszkola Nr 1 z Oddziałami Integracyjnymi </t>
  </si>
  <si>
    <t xml:space="preserve"> 6)  Kredyt z Banku Gospodarstwa Krajowego</t>
  </si>
  <si>
    <t>7)  Kredyt z Banku Gospodarstwa Krajowego</t>
  </si>
  <si>
    <t>Ogółem :</t>
  </si>
  <si>
    <t>Rozchody budżetu w 2010 r.</t>
  </si>
  <si>
    <t xml:space="preserve">       Publicznego Przedszkola Nr 5 z grupą żłobkową  </t>
  </si>
  <si>
    <t xml:space="preserve">         Środowiska i Gospodarki Wodnej w Szczecinie</t>
  </si>
  <si>
    <t xml:space="preserve">         na zadanie inwestycyjne pn.: " Kanalizacja Osiedla </t>
  </si>
  <si>
    <t xml:space="preserve">         Północnego w Choszcznie".</t>
  </si>
  <si>
    <t xml:space="preserve">      Oddział w Szczecinie ze środków EBI</t>
  </si>
  <si>
    <t xml:space="preserve">      na zadanie inwestycyjne pn.: " Budowa ciągu pieszo-</t>
  </si>
  <si>
    <t xml:space="preserve">    2)  Pożyczka z Narodowego Funduszu Ochrony  </t>
  </si>
  <si>
    <t xml:space="preserve">      jezdnego ul. St. Czarnieckiego".</t>
  </si>
  <si>
    <t xml:space="preserve">         Środowiska i Gospodarki Wodnej w Warszawie</t>
  </si>
  <si>
    <t xml:space="preserve">         na zadanie inwestycyjne pn.: " Kompleksowy system </t>
  </si>
  <si>
    <t xml:space="preserve">         kanalizacji sanitarnej w gminie Choszczno</t>
  </si>
  <si>
    <t xml:space="preserve">      na zadanie inwestycyjne pn.: " Budowa ul. Wł. Reymonta".</t>
  </si>
  <si>
    <t xml:space="preserve">        S.A. Oddział w  Rawiczu</t>
  </si>
  <si>
    <t xml:space="preserve">  3)  Kredyt termomodernizacyjny z Banku DnB NORD Polska </t>
  </si>
  <si>
    <t xml:space="preserve">       na zadanie inwestycyjne pn.:" Termomodenizacja budynku </t>
  </si>
  <si>
    <t xml:space="preserve">       S.A. Oddział w  Rawiczu</t>
  </si>
  <si>
    <t xml:space="preserve">       przy ul. Niedziałkowskiego 9 w Choszcznie".</t>
  </si>
  <si>
    <t xml:space="preserve">       Szkoły Podstawowej Nr 3 w Choszcznie".</t>
  </si>
  <si>
    <t xml:space="preserve">  4)  Kredyt termomodernizacyjny z Banku DnB NORD Polska </t>
  </si>
  <si>
    <t xml:space="preserve">       Publicznego Przedszkola Nr 2 z grupą żłobkową  </t>
  </si>
  <si>
    <t xml:space="preserve">       przy ul.Sucharskiego 9 w Choszcznie".</t>
  </si>
  <si>
    <t xml:space="preserve">  5)  Kredyt termomodernizacyjny z Banku DnB NORD Polska </t>
  </si>
  <si>
    <t xml:space="preserve">       Publicznego Przedszkola Nr 4  </t>
  </si>
  <si>
    <t xml:space="preserve">       przy ul.Mur Południowy 4 w Choszcznie".</t>
  </si>
  <si>
    <t xml:space="preserve">       przy ul.Energetyków 1 w Choszcznie".</t>
  </si>
  <si>
    <t>Wydatki budżetu gminy na  2010r.</t>
  </si>
  <si>
    <t>Wydatki jednostek budżetowych</t>
  </si>
  <si>
    <t>Wydatki jednostek pomocniczych</t>
  </si>
  <si>
    <t xml:space="preserve">Zespoły obsługi ekonomiczno- administracyjnej szkół 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</si>
  <si>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</si>
  <si>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</si>
  <si>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>Struktura  wydatków gminy Choszczno na 2010 r.</t>
  </si>
  <si>
    <t>Wynagrodzenia   i składki od nich naliczane</t>
  </si>
  <si>
    <t>Wydatki związane z realizacją zadań statutowych</t>
  </si>
  <si>
    <t>Fundusz sołecki</t>
  </si>
  <si>
    <t>Pozostałe wydatki</t>
  </si>
  <si>
    <t>Dotacje na zadania bieżące</t>
  </si>
  <si>
    <t>Wydatki na programy finansowane z udziałem środków, o których mowa w art.5 ust.1 pkt 2 i 3 ustawy o fin. publ., w części związanej z realizacją zadań</t>
  </si>
  <si>
    <t>Świadczenia na rzecz osób fizycznych</t>
  </si>
  <si>
    <t>Zespoły obsługi ekonomiczno - administracyjne szkół</t>
  </si>
  <si>
    <t>Świadczenia rodzinne, świadczenia z funduszu alimentacyjnego oraz</t>
  </si>
  <si>
    <t>składki na ubezpieczenia emerytalne i rentowe z ubezpieczenia</t>
  </si>
  <si>
    <t xml:space="preserve"> społecznego</t>
  </si>
  <si>
    <t>Zasiłki stałe</t>
  </si>
  <si>
    <t>Dochody budżetu gminy Choszczno na 2010 r.</t>
  </si>
  <si>
    <t>`</t>
  </si>
  <si>
    <t xml:space="preserve">Plany zagospodarowania przestrzennego </t>
  </si>
  <si>
    <t>Zasiłki i pomoc w naturze oraz składki na ubezpieczenia emerytalne i rentowe</t>
  </si>
  <si>
    <t>Dodatki mieszkaniowe</t>
  </si>
  <si>
    <t>Edukacyjna opieka wychowawcza</t>
  </si>
  <si>
    <t>Świetlice szkolne</t>
  </si>
  <si>
    <t>Gospodarka ściekowa i ochrona wód</t>
  </si>
  <si>
    <t>Oczyszczanie miast i wsi</t>
  </si>
  <si>
    <t>Utrzymanie zieleni w miastach i gminach</t>
  </si>
  <si>
    <t>Oświetlenie ulic, placów i dróg</t>
  </si>
  <si>
    <t>Kultura i ochrona dziedzictwa narodowego</t>
  </si>
  <si>
    <t>Domy i ośrodki kultury, świetlice i kluby</t>
  </si>
  <si>
    <t>Biblioteki</t>
  </si>
  <si>
    <t>Ochrona zabytków i opieka nad zabytkami</t>
  </si>
  <si>
    <t>Zadania w zakresie kultury fizycznej i sportu</t>
  </si>
  <si>
    <t>Wpływy i wydatki związane z gromadzeniem środków z opłat i kar za korzystanie ze środowiska</t>
  </si>
  <si>
    <t>Wpływy z opłat za gospodarcze korzystanie ze środowiska i wprowadzanie w nim zmian</t>
  </si>
  <si>
    <t>Odsetki bankowe</t>
  </si>
  <si>
    <t>Edukacja ekologiczna oraz propagowanie działań proekologicznych</t>
  </si>
  <si>
    <t>Urządzanie i utrzymanie terenów zieleni, zadrzewień, zakrzewień i parków</t>
  </si>
  <si>
    <t>Opłata bankowa</t>
  </si>
  <si>
    <t>Szkoła Podstawowa Nr 1 w Choszcznie</t>
  </si>
  <si>
    <t>Szkoła Podstawowa Nr 3 w Choszcznie</t>
  </si>
  <si>
    <t>Publiczne Przedszkole Nr 4 w Choszcznie</t>
  </si>
  <si>
    <t>Publiczne Gimnazjum w Choszcznie</t>
  </si>
  <si>
    <t>Szkoła Podstawowa w Korytowie</t>
  </si>
  <si>
    <t xml:space="preserve">Warsztat Terapii Zajęciowej w Piaseczniku </t>
  </si>
  <si>
    <t>Centrum Rekreacyjno - Sportowe w Choszcznie</t>
  </si>
  <si>
    <t>Składki na ubezpieczenia zdrowotne opłacane za osoby pobierajace</t>
  </si>
  <si>
    <t xml:space="preserve">Zasiłki i pomoc w naturze oraz składki na ubezpieczenia emerytalne </t>
  </si>
  <si>
    <t xml:space="preserve"> i rentowe</t>
  </si>
  <si>
    <t>Zapewnienie bezpieczeństwa obywateli na jeziorach i kąpieliskach Gminy Choszczno</t>
  </si>
  <si>
    <t xml:space="preserve">Propagowanie przeciwdziałania narkomanii </t>
  </si>
  <si>
    <t>Propagowanie profilaktyki alkoholowej</t>
  </si>
  <si>
    <t>Organizacja i wykonywanie zadań w zakresie ochrony zdrowia</t>
  </si>
  <si>
    <t>Konserwacja i remont zabytkowych Kościołów Gminy Choszczno</t>
  </si>
  <si>
    <t>Organizacja i wykonywanie zadań w zakresie kultury i ochrony dziedzictwa narodowego</t>
  </si>
  <si>
    <t>Organizacja i wykonywanie zadań w zakresie kultury fizycznej i sportu</t>
  </si>
  <si>
    <t>Miejska Biblioteka Publiczna w Choszcznie</t>
  </si>
  <si>
    <t>Choszczeński Dom Kultury w Choszcznie</t>
  </si>
  <si>
    <t>Paragraf</t>
  </si>
  <si>
    <t>Szkoła Podstawowa w Sławęcinie</t>
  </si>
  <si>
    <t>Szkoła Podstawowa w Suliszewie</t>
  </si>
  <si>
    <t>Miejsko- Gminny Ośrodek Pomocy Społecznej w Choszcznie</t>
  </si>
  <si>
    <t>Pozostałe zadania w zakresie polityki społecznej</t>
  </si>
  <si>
    <t>Dotacje rozwojowe oraz środki na finansowanie Wspólnej Polityki Rolnej</t>
  </si>
  <si>
    <t xml:space="preserve"> niektóre świadczenia z pomocy społecznej ,niektóre świadczenia</t>
  </si>
  <si>
    <t xml:space="preserve"> rodzinne oraz za osoby uczestniczące w zajęciach w centrum integracji</t>
  </si>
  <si>
    <t>społecznej</t>
  </si>
  <si>
    <t>Wpływy z opłat za usuwanie drzew i krzewów</t>
  </si>
  <si>
    <t>Załącznik nr 1a</t>
  </si>
  <si>
    <t xml:space="preserve"> w układzie graficznym </t>
  </si>
  <si>
    <t>(wyciąg z załącznika nr 1)</t>
  </si>
  <si>
    <t>WYSZCZEGÓLNIENIE</t>
  </si>
  <si>
    <t>Dochody z podatków, opłat, majątku Gminy</t>
  </si>
  <si>
    <t>Subwencje</t>
  </si>
  <si>
    <t>Dotacje celowe na zadania realizowane z zakresu administracji rządowej i na zadania bieżące na podstawie porozumień z organami administracji rządowej</t>
  </si>
  <si>
    <t xml:space="preserve"> RAZEM </t>
  </si>
  <si>
    <t xml:space="preserve">Realizacja zadań przewidzianych do wykonania w Gminnym Programie Ochrony Środowiska oraz w Gminnym Planie Gospodarki Odpadami                                                                               </t>
  </si>
  <si>
    <t xml:space="preserve">Szkoły podstawowe                            </t>
  </si>
  <si>
    <t xml:space="preserve"> w złotych </t>
  </si>
  <si>
    <t xml:space="preserve">Udział w strukturze     / % / </t>
  </si>
  <si>
    <t>Promocja jednostek samorządu terytorialnego</t>
  </si>
  <si>
    <t>Kwota                   / zł /</t>
  </si>
  <si>
    <t>Dochody       bieżące</t>
  </si>
  <si>
    <t>Dochody majątkowe</t>
  </si>
  <si>
    <t>przysługującego osobom fizycznym w prawo własności</t>
  </si>
  <si>
    <t>0570</t>
  </si>
  <si>
    <t>0370</t>
  </si>
  <si>
    <t>Opłata od posiadania psów</t>
  </si>
  <si>
    <t xml:space="preserve">jednostek samorządu terytorialnego lub innych jednostek zaliczanych do </t>
  </si>
  <si>
    <t>sektora finansów publicznych oraz innych umów o podobnym charakterze</t>
  </si>
  <si>
    <t>Urzędy gmin ( miast i miast na prawach powiatu)</t>
  </si>
  <si>
    <t>Środowiskowy Dom Samopomocy w Choszcznie</t>
  </si>
  <si>
    <t>x</t>
  </si>
  <si>
    <t>Dział 900    Rozdział 90011</t>
  </si>
  <si>
    <t>Drogi publiczne gminne</t>
  </si>
  <si>
    <t>Grzywny, mandaty i inne kary pieniężne od osób fizycznych</t>
  </si>
  <si>
    <t xml:space="preserve">Dotacje celowe otrzymane z budżetu państwa na realizację zadań bieżących </t>
  </si>
  <si>
    <t>Dotacje celowe otrzymane z budżetu państwa na realizację własnych</t>
  </si>
  <si>
    <t>Dotacje celowe otrzymane z budżetu państwa na realizację zadań bieżących</t>
  </si>
  <si>
    <t>Dochody z najmu i dzierżawy składników majątkowych Skarbu Państwa,</t>
  </si>
  <si>
    <t>Wyszczególnienie</t>
  </si>
  <si>
    <t>4.</t>
  </si>
  <si>
    <t>Dział</t>
  </si>
  <si>
    <t>Rozdział</t>
  </si>
  <si>
    <t>Treść</t>
  </si>
  <si>
    <t>w tym:</t>
  </si>
  <si>
    <t>Wydatki</t>
  </si>
  <si>
    <t>Przychody</t>
  </si>
  <si>
    <t>I.</t>
  </si>
  <si>
    <t>1.</t>
  </si>
  <si>
    <t>2.</t>
  </si>
  <si>
    <t>3.</t>
  </si>
  <si>
    <t>II.</t>
  </si>
  <si>
    <t>III.</t>
  </si>
  <si>
    <t>Nazwa</t>
  </si>
  <si>
    <t>5.</t>
  </si>
  <si>
    <t>6.</t>
  </si>
  <si>
    <t>7.</t>
  </si>
  <si>
    <t xml:space="preserve"> </t>
  </si>
  <si>
    <t>8.</t>
  </si>
  <si>
    <t>Spłaty pożyczek</t>
  </si>
  <si>
    <t>§ 992</t>
  </si>
  <si>
    <t>Wydatki bieżące</t>
  </si>
  <si>
    <t>IV.</t>
  </si>
  <si>
    <t>Plan przychodów i wydatków Gminnego Funduszu</t>
  </si>
  <si>
    <t>Wydatki majątkowe</t>
  </si>
  <si>
    <t>w złotych</t>
  </si>
  <si>
    <t>Nazwa zadania</t>
  </si>
  <si>
    <t>Kwota dotacji</t>
  </si>
  <si>
    <t>Nazwa instytucji</t>
  </si>
  <si>
    <t>Ochrony Środowiska i Gospodarki Wodnej</t>
  </si>
  <si>
    <t>w  złotych</t>
  </si>
  <si>
    <t>Lp.</t>
  </si>
  <si>
    <t>Klasyfikacja
§</t>
  </si>
  <si>
    <t>Stan środków obrotowych na początek roku</t>
  </si>
  <si>
    <t>Stan środków obrotowych na koniec roku</t>
  </si>
  <si>
    <t>z tego:</t>
  </si>
  <si>
    <t>Dotacje</t>
  </si>
  <si>
    <t>Ogółem wydatki</t>
  </si>
  <si>
    <t>Wydatki
z tytułu poręczeń
i gwarancji</t>
  </si>
  <si>
    <t>Wydatki
bieżące</t>
  </si>
  <si>
    <t>Wydatki
majątkowe</t>
  </si>
  <si>
    <t>Dotacje
ogółem</t>
  </si>
  <si>
    <t>Dochody ogółem</t>
  </si>
  <si>
    <t>Ogółem</t>
  </si>
  <si>
    <t>Źródło dochodów</t>
  </si>
  <si>
    <t>Wydatki na obsługę długu</t>
  </si>
  <si>
    <t>Gospodarka mieszkaniowa</t>
  </si>
  <si>
    <t>§</t>
  </si>
  <si>
    <t>0490</t>
  </si>
  <si>
    <t>Gospodarka gruntami i nieruchomościami</t>
  </si>
  <si>
    <t>0470</t>
  </si>
  <si>
    <t>0690</t>
  </si>
  <si>
    <t>0750</t>
  </si>
  <si>
    <t>0760</t>
  </si>
  <si>
    <t>0770</t>
  </si>
  <si>
    <t>0920</t>
  </si>
  <si>
    <t>Pozostałe odsetki</t>
  </si>
  <si>
    <t>Działalność usługowa</t>
  </si>
  <si>
    <t>Cmentarze</t>
  </si>
  <si>
    <t>Administracja publiczna</t>
  </si>
  <si>
    <t>Urzędy wojewódzkie</t>
  </si>
  <si>
    <t>Urzędy gmin (miast i miast na prawach powiatu)</t>
  </si>
  <si>
    <t>0830</t>
  </si>
  <si>
    <t>Pozostała działalność</t>
  </si>
  <si>
    <t xml:space="preserve"> Pozostałe odsetki</t>
  </si>
  <si>
    <t>0970</t>
  </si>
  <si>
    <t>Bezpieczeństwo publiczne i ochrona przeciwpożarowa</t>
  </si>
  <si>
    <t>Ochotnicze straże pożarne</t>
  </si>
  <si>
    <t>Wpływy z różnych dochodów</t>
  </si>
  <si>
    <t>Wpływy z podatku dochodowego od osób fizycznych</t>
  </si>
  <si>
    <t>0350</t>
  </si>
  <si>
    <t>0910</t>
  </si>
  <si>
    <t>Odsetki od nieterminowych wpłat z tytułu podatków i opłat</t>
  </si>
  <si>
    <t>0310</t>
  </si>
  <si>
    <t>Podatek od nieruchomości</t>
  </si>
  <si>
    <t>0320</t>
  </si>
  <si>
    <t>Podatek rolny</t>
  </si>
  <si>
    <t>0330</t>
  </si>
  <si>
    <t>Podatek leśny</t>
  </si>
  <si>
    <t>0340</t>
  </si>
  <si>
    <t>Podatek od środków transportowych</t>
  </si>
  <si>
    <t>0500</t>
  </si>
  <si>
    <t>Podatek od czynności cywilnoprawnych</t>
  </si>
  <si>
    <t>0360</t>
  </si>
  <si>
    <t>Podatek od spadków i darowizn</t>
  </si>
  <si>
    <t>0430</t>
  </si>
  <si>
    <t>0410</t>
  </si>
  <si>
    <t>Wpływy z opłaty skarbowej</t>
  </si>
  <si>
    <t>0480</t>
  </si>
  <si>
    <t>Udziały gmin w podatkach stanowiących dochód budżetu państwa</t>
  </si>
  <si>
    <t>0010</t>
  </si>
  <si>
    <t>Podatek dochodowy od osób fizycznych</t>
  </si>
  <si>
    <t>0020</t>
  </si>
  <si>
    <t>Podatek dochodowy od osób prawnych</t>
  </si>
  <si>
    <t>Różne rozliczenia</t>
  </si>
  <si>
    <t>Subwencje ogólne z budżetu państwa</t>
  </si>
  <si>
    <t>Część wyrównawcza subwencji ogólnej dla gmin</t>
  </si>
  <si>
    <t>Część równoważąca subwencji ogólnej dla gmin</t>
  </si>
  <si>
    <t>Oświata i wychowanie</t>
  </si>
  <si>
    <t>Ochrona zdrowia</t>
  </si>
  <si>
    <t>Ośrodki wsparcia</t>
  </si>
  <si>
    <t>Ośrodki pomocy społecznej</t>
  </si>
  <si>
    <t>Usługi opiekuńcze i specjalistyczne usługi opiekuńcze</t>
  </si>
  <si>
    <t>Wpływy z usług</t>
  </si>
  <si>
    <t>Gospodarka komunalna i ochrona środowiska</t>
  </si>
  <si>
    <t>Kultura fizyczna i sport</t>
  </si>
  <si>
    <t>Obiekty sportowe</t>
  </si>
  <si>
    <t>Wpływy z opłat za zarząd, użytkowanie i użytkowanie wieczyste nieruchomości</t>
  </si>
  <si>
    <t>Wpływy z różnych opłat</t>
  </si>
  <si>
    <t>Wpływy z tytułu przekształcenia prawa użytkowania wieczystego</t>
  </si>
  <si>
    <t xml:space="preserve">Dochody z najmu i dzierżawy składników majątkowych Skarbu Państwa, </t>
  </si>
  <si>
    <t>jednostek samorządu terytorialnego lub innych jednostek zaliczanych do sektora</t>
  </si>
  <si>
    <t>finansów publicznych oraz innych umów o podobnym charakterze</t>
  </si>
  <si>
    <t xml:space="preserve">Wpływy z tytułu odpłatnego nabycia prawa własności oraz prawa użytkowania </t>
  </si>
  <si>
    <t>wieczystego nieruchomości</t>
  </si>
  <si>
    <t>terytorialnego na podstawie odrębnych ustaw</t>
  </si>
  <si>
    <t>przez gminę na podstawie porozumień z organami administracji rządowej</t>
  </si>
  <si>
    <t>Dotacje celowe otrzymane z budżetu państwa na zadania bieżące realizowane</t>
  </si>
  <si>
    <t xml:space="preserve">z zakresu administracji rządowej oraz innych zadań zleconych gminie </t>
  </si>
  <si>
    <t>( związkom gmin) ustawami</t>
  </si>
  <si>
    <t xml:space="preserve">Dochody jednostek samorządu terytorialnego  związane z realizacją zadań </t>
  </si>
  <si>
    <t xml:space="preserve">Wpływy z usług </t>
  </si>
  <si>
    <t xml:space="preserve">Wpływy z różnych dochodów </t>
  </si>
  <si>
    <t>Pomoc społeczna</t>
  </si>
  <si>
    <t>Urzędy naczelnych organów władzy państwowej, kontroli i ochrony prawa</t>
  </si>
  <si>
    <t>oraz sądownictwa</t>
  </si>
  <si>
    <t>Podatek od działalności gospodarczej osób fizycznych, opłacany w formie</t>
  </si>
  <si>
    <t>karty podatkowej</t>
  </si>
  <si>
    <t>Wpływy z podatku rolnego, podatku leśnego, podatku od czynności</t>
  </si>
  <si>
    <t>cywilnoprawnych, podatków i opłat lokalnych od osób prawnych</t>
  </si>
  <si>
    <t>i innych jednostek organizacyjnych</t>
  </si>
  <si>
    <t>Wpływy z podatku rolnego, podatku leśnego, podatku od spadków i darowizn,</t>
  </si>
  <si>
    <t xml:space="preserve">podatku od czynności cywilnoprawnych oraz podatków i opłat lokalnych </t>
  </si>
  <si>
    <t>od osób fizycznych</t>
  </si>
  <si>
    <t>Wpływy z opłaty targowej</t>
  </si>
  <si>
    <t xml:space="preserve">Wpływy z różnych opłat  </t>
  </si>
  <si>
    <t>Wpływy z innych opłat stanowiących dochody jednostek samorządu</t>
  </si>
  <si>
    <t>terytorialnego na podstawie ustaw</t>
  </si>
  <si>
    <t>Wpływy z opłat za wydawanie zezwoleń na sprzedaż alkoholu</t>
  </si>
  <si>
    <t>Wpływy z innych lokalnych opłat pobieranych przez jednostki samorządu</t>
  </si>
  <si>
    <t>Dochody od osób prawnych, od osób fizycznych i od innych jednostek nie</t>
  </si>
  <si>
    <t xml:space="preserve"> posiadających osobowości prawnej oraz wydatki związane z ich poborem</t>
  </si>
  <si>
    <t>Część oświatowa subwencji ogólnej dla jednostek samorządu terytorialnego</t>
  </si>
  <si>
    <t>(związkom gmin) ustawami</t>
  </si>
  <si>
    <t>zadań bieżących gmin (związków gmin)</t>
  </si>
  <si>
    <t>9.</t>
  </si>
  <si>
    <t>10.</t>
  </si>
  <si>
    <t>11.</t>
  </si>
  <si>
    <t>12.</t>
  </si>
  <si>
    <t>14.</t>
  </si>
  <si>
    <t>13.</t>
  </si>
  <si>
    <t>010</t>
  </si>
  <si>
    <t>01008</t>
  </si>
  <si>
    <t>Rolnictwo i łowiectwo</t>
  </si>
  <si>
    <t>Melioracje wodne</t>
  </si>
  <si>
    <t>01030</t>
  </si>
  <si>
    <t>Izby rolnicze</t>
  </si>
  <si>
    <t>01095</t>
  </si>
  <si>
    <t>Transport i łączność</t>
  </si>
  <si>
    <t>Działalnośc usługowa</t>
  </si>
  <si>
    <t>Plany zagospodarowania przestrzennego</t>
  </si>
  <si>
    <t>Opracowania geodezyjne i kartograficzne</t>
  </si>
  <si>
    <t>Rady gmin ( miast i miast na prawach powiatu)</t>
  </si>
  <si>
    <t>Urzędy naczelnych organów władzy państwowej, kontroli i ochrony prawa oraz sądownictwa</t>
  </si>
  <si>
    <t>Obrona narodowa</t>
  </si>
  <si>
    <t>Pozostałe wydatki obronne</t>
  </si>
  <si>
    <t>Obrona cywilna</t>
  </si>
  <si>
    <t>Zadania ratownictwa górskiego i wodnego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</si>
  <si>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</si>
  <si>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</si>
  <si>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</si>
  <si>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>Obsługa papierów wartościowych, kredytów i pożyczek jednostek samorządu terytorialnego</t>
  </si>
  <si>
    <t>Rezerwy</t>
  </si>
  <si>
    <t>Oddziały przedszkolne w szkołach podstawowych</t>
  </si>
  <si>
    <t>Przedszkola</t>
  </si>
  <si>
    <t>Gimnazjum</t>
  </si>
  <si>
    <t>Dowożenie uczniów do szkół</t>
  </si>
  <si>
    <t>Dokształcanie i doskonalenie nauczycieli</t>
  </si>
  <si>
    <t>Zwalczanie narkomanii</t>
  </si>
  <si>
    <t>Przeciwdziałanie alkoholizmowi</t>
  </si>
  <si>
    <t>Plan wydatków z budżetu Gminy Choszczno</t>
  </si>
  <si>
    <t xml:space="preserve">zwiazanych z realizacją Gminnego Programu Profilaktyki i Rozwiązywania  </t>
  </si>
  <si>
    <t xml:space="preserve">z tego: </t>
  </si>
  <si>
    <t xml:space="preserve">Plan </t>
  </si>
  <si>
    <t xml:space="preserve">Wydatki </t>
  </si>
  <si>
    <t>bieżące</t>
  </si>
  <si>
    <t>majątkowe</t>
  </si>
  <si>
    <t>Propagowanie przeciwdziałania narkomanii</t>
  </si>
  <si>
    <t>w trakcie imprez i zajęć dla dzieci, młodzieży i</t>
  </si>
  <si>
    <t>dorosłych w Choszczeńskim Domu Kultury</t>
  </si>
  <si>
    <t>Edukacja mieszkańców poprzez udostępnienie w</t>
  </si>
  <si>
    <t>Miejskiej Bibliotece Publicznej popularnych materiałów</t>
  </si>
  <si>
    <t>w zakresie przeciwdziałania narkomanii i przemocy</t>
  </si>
  <si>
    <t>domowej</t>
  </si>
  <si>
    <t>Bieżąca działalność Gminnej Komisji</t>
  </si>
  <si>
    <t xml:space="preserve">Rozwiązywania Problemów Alkoholowych </t>
  </si>
  <si>
    <t xml:space="preserve">w zakresie przeciwdziałania narkomanii </t>
  </si>
  <si>
    <t>Prowadzenie profilaktycznej działalności</t>
  </si>
  <si>
    <t xml:space="preserve">informacyjnej i edukacyjnej dla dzieci i </t>
  </si>
  <si>
    <t>młodzieży w szkołach podstawowych i gimnazjum</t>
  </si>
  <si>
    <t xml:space="preserve">  - Publiczne Gimnazjum w Choszcznie</t>
  </si>
  <si>
    <t xml:space="preserve">  - Szkoła Podstawowa Nr 1  Choszcznie</t>
  </si>
  <si>
    <t xml:space="preserve">  - Szkoła Podstawowa Nr 3 w Choszcznie</t>
  </si>
  <si>
    <t xml:space="preserve">  - Szkoła Podstawowa  w Korytowie</t>
  </si>
  <si>
    <t xml:space="preserve">  - Szkoła Podstawowa w Suliszewie</t>
  </si>
  <si>
    <t xml:space="preserve">  - Szkoła Podstawowa w Zamęcinie</t>
  </si>
  <si>
    <t xml:space="preserve">  - Szkoła Podstawowa w Sławęcinie</t>
  </si>
  <si>
    <t>Dofinansowanie prowadzone przez Miejsko-</t>
  </si>
  <si>
    <t xml:space="preserve"> -Gminny Ośrodek Pomocy Społecznej :</t>
  </si>
  <si>
    <t xml:space="preserve">a) działalności świetlicy opiekuńczo- wychowawczej w Stradzewie  i wynagrodzenia opiekuna świetlicy </t>
  </si>
  <si>
    <t xml:space="preserve">b) działalności świetlicy opiekuńczo - wychowawczej w Choszcznie i wynagrodzenia opiekuna świetlicy </t>
  </si>
  <si>
    <t xml:space="preserve">oraz wynagrodzenie zatrudnionego w nim </t>
  </si>
  <si>
    <t>konsultanta</t>
  </si>
  <si>
    <t>d) działalność świetlicy opiekuńczo - wychowawczej</t>
  </si>
  <si>
    <t>w Starym Klukomiu i wynagrodzenie opiekuna świetlicy</t>
  </si>
  <si>
    <t>e) wynagrodzenie opiekuna świetlicy opiekuńczo-</t>
  </si>
  <si>
    <t>wychowawczej w Ośrodku Wspierania Rodziny</t>
  </si>
  <si>
    <t>w Korytowie ( 1/2 etatu)</t>
  </si>
  <si>
    <t xml:space="preserve">Propagowanie profilaktyki alkoholowej w trakcie </t>
  </si>
  <si>
    <t xml:space="preserve"> imprez i zajęć dla dzieci, młodzieży i dorosłych</t>
  </si>
  <si>
    <t xml:space="preserve"> w Choszczeńskim Domu Kultury</t>
  </si>
  <si>
    <t>w zakresie profilaktyki alkoholowej</t>
  </si>
  <si>
    <t>Organizacja wypoczynku letniego i zimowego</t>
  </si>
  <si>
    <t>Rozwiązywania Problemów Alkoholowych oraz</t>
  </si>
  <si>
    <t>koordynacja realizacji Programu Profilaktyki</t>
  </si>
  <si>
    <t>i Rozwiązywania Problemów Alkoholowych</t>
  </si>
  <si>
    <t>Zapewnienie ciągłości programów profilaktyczno -</t>
  </si>
  <si>
    <t>prewencyjnych dla dzieci i młodzieży z terenu</t>
  </si>
  <si>
    <t>Gminy Choszczno</t>
  </si>
  <si>
    <t>(organizacje pozarządowe)</t>
  </si>
  <si>
    <t>Propagowanie profilaktyki alkoholowej w trakcie</t>
  </si>
  <si>
    <t>imprez i zajęć dla dzieci, młodzieży i dorosłych</t>
  </si>
  <si>
    <t>przez Klub Akwarystyczny w Choszczeńskim</t>
  </si>
  <si>
    <t>Domu Kultury</t>
  </si>
  <si>
    <t>KS "Korona" Raduń</t>
  </si>
  <si>
    <t>KS "INA" Stradzewo</t>
  </si>
  <si>
    <t xml:space="preserve">KS "Sława" Sławęcin </t>
  </si>
  <si>
    <t>KS  "Gajal Żak"</t>
  </si>
  <si>
    <t>KS "Pomorzanin" Zamęcin</t>
  </si>
  <si>
    <t>UKS "Ikar" Korytowo</t>
  </si>
  <si>
    <t>UKS "AS" Sławęcin</t>
  </si>
  <si>
    <t>UKS "WIGOR" Piasecznik</t>
  </si>
  <si>
    <t xml:space="preserve">imprez i zawodów sportowych na </t>
  </si>
  <si>
    <t>Krytej Pływalni "Wodny Raj"</t>
  </si>
  <si>
    <t>PODSUMOWANIE</t>
  </si>
  <si>
    <t xml:space="preserve">  dla sołectw i osiedli </t>
  </si>
  <si>
    <t>921</t>
  </si>
  <si>
    <t>90095</t>
  </si>
  <si>
    <t>92109</t>
  </si>
  <si>
    <t>Osiedle Nr 1</t>
  </si>
  <si>
    <t>Osiedle Nr 2</t>
  </si>
  <si>
    <t>Osiedle Nr 3</t>
  </si>
  <si>
    <t>Osiedle Nr 4</t>
  </si>
  <si>
    <t>Sołectwo Gleźno</t>
  </si>
  <si>
    <t>Sołectwo Kołki</t>
  </si>
  <si>
    <t>Sołectwo Koplin</t>
  </si>
  <si>
    <t>Sołectwo Korytowo</t>
  </si>
  <si>
    <t>Sołectwo Piasecznik</t>
  </si>
  <si>
    <t>Sołectwo Raduń</t>
  </si>
  <si>
    <t>Sołectwo Radaczewo</t>
  </si>
  <si>
    <t>Sołectwo Sławęcin</t>
  </si>
  <si>
    <t>Sołectwo Stary Klukom</t>
  </si>
  <si>
    <t>Sołectwo Stradzewo</t>
  </si>
  <si>
    <t>Sołectwo Suliszewo</t>
  </si>
  <si>
    <t>Sołectwo Sulino</t>
  </si>
  <si>
    <t>Sołectwo Smoleń</t>
  </si>
  <si>
    <t>Sołectwo Rzecko</t>
  </si>
  <si>
    <t>Sołectwo Wardyń</t>
  </si>
  <si>
    <t>Sołectwo Zamęcin</t>
  </si>
  <si>
    <t>Sołectwo Zwierzyń</t>
  </si>
  <si>
    <t>Sołectwo Witoszyn</t>
  </si>
  <si>
    <t>Dotacje celowe z budżetu państwa i funduszy celowych, dotacje rozwojowe, środki z budżetu Unii Europejskiej oraz środki pozyskane z innych źródeł na dofinansowanie zadań własnych gminy (inwestycyjnych   i bieżących)</t>
  </si>
  <si>
    <t>Spłaty kredytów</t>
  </si>
  <si>
    <t>Transport i turystyka</t>
  </si>
  <si>
    <t>Dotacje celowe otrzymane z budżetu państwa na realizację inwestycji i</t>
  </si>
  <si>
    <t>zakupów inwestycyjnych własnych gmin ( związków gmin)</t>
  </si>
  <si>
    <t xml:space="preserve">Środki na dofinansowanie własnych inwestycji gmin ( związków gmin), </t>
  </si>
  <si>
    <t>powiatów ( związków powiatów), samorządów województw, pozyskane z innych</t>
  </si>
  <si>
    <t>źródeł</t>
  </si>
  <si>
    <t>Załącznik nr 2a</t>
  </si>
  <si>
    <t>(wyciąg z załącznika nr 2)</t>
  </si>
  <si>
    <t>Gospodarka komunalna, mieszkaniowa, transport, rolnictwo,działaność usługowa</t>
  </si>
  <si>
    <t>Ochrona zdrowia i opieka społeczna</t>
  </si>
  <si>
    <t>Kultura i sport</t>
  </si>
  <si>
    <t>Obsługa długu</t>
  </si>
  <si>
    <t>Inwestycje</t>
  </si>
  <si>
    <t>600,700,750,754,801,852,900,921,926</t>
  </si>
  <si>
    <t>010,600,700,710,900</t>
  </si>
  <si>
    <t>750,751,756</t>
  </si>
  <si>
    <t>Jednostka samorządu terytorialnego</t>
  </si>
  <si>
    <r>
      <t xml:space="preserve">Nazwa zadania
</t>
    </r>
    <r>
      <rPr>
        <i/>
        <sz val="10"/>
        <rFont val="Arial CE"/>
        <family val="0"/>
      </rPr>
      <t>(przeznaczenie dotacji)</t>
    </r>
  </si>
  <si>
    <t>Województwo Zachodniopomorskie z przeznaczeniem dla Zachodniopomorskiego Zarządu Dróg Wojewódzkich w Koszalinie</t>
  </si>
  <si>
    <t>Wydatki  jednostek budżetowych</t>
  </si>
  <si>
    <t xml:space="preserve">Świadczenia na rzecz osób fizycznych </t>
  </si>
  <si>
    <t>Wynagrodzenia i składki od nich naliczane</t>
  </si>
  <si>
    <t>Wydatki
ogółem
(6+11)</t>
  </si>
  <si>
    <t>Dochody i wydatki związane z realizacją zadań z zakresu administracji rządowej i innych zadań zleconych odrębnymi ustawami                  w 2010 r.</t>
  </si>
  <si>
    <t>Dochody i wydatki związane z realizacją zadań z zakresu administracji rządowej wykonywanych na podstawie porozumień z organami administracji rządowej w 2010 r.</t>
  </si>
  <si>
    <t>Wydatki jednostek pomocniczych  w 2010 r.</t>
  </si>
  <si>
    <t>Plan wydatków ogółem                na 2010 r.</t>
  </si>
  <si>
    <t>-  plan wydatków bieżących z budżetu Gminy</t>
  </si>
  <si>
    <t>Plan dochodów i wydatków  rachunków dochodów własnych jednostek budżetowych</t>
  </si>
  <si>
    <t>w 2010 r.</t>
  </si>
  <si>
    <t>Wydatki ogółem</t>
  </si>
  <si>
    <t>Przedszkole Nr 1 z Oddz.Integr. w Choszcznie</t>
  </si>
  <si>
    <t>Publiczne Przedszkole Nr 5  z grupą żłobkową w Choszcznie</t>
  </si>
  <si>
    <t>Publiczne Przedszkole Nr 2  z grupą żłobkową w Choszcznie</t>
  </si>
  <si>
    <t xml:space="preserve">                               w 2010r.</t>
  </si>
  <si>
    <t>Plan na 2010 r.</t>
  </si>
  <si>
    <t>Dotacje podmiotowe dla jednostek sektora finansów publicznych udzielone z budżetu Gminy Choszczno w 2010 r.</t>
  </si>
  <si>
    <t xml:space="preserve">Dotacje celowe na zadania własne gminy realizowane przez podmioty należące
 do sektora finansów publicznych w 2010 r. </t>
  </si>
  <si>
    <t xml:space="preserve">Dotacje celowe na zadania własne gminy realizowane przez podmioty
 nienależące do sektora finansów publicznych w 2010 r. </t>
  </si>
  <si>
    <t>Problemów Alkoholowych oraz Przeciwdziałania Narkomanii w 2010 r.</t>
  </si>
  <si>
    <t>Wynagrodzenia    i składki od nich naliczone</t>
  </si>
  <si>
    <t>( 6+9)</t>
  </si>
  <si>
    <t>c) działalność punktu Interwencji Kryzysowej</t>
  </si>
  <si>
    <t xml:space="preserve">f) doposażenie świetlicy w Ośrodku Wspierania </t>
  </si>
  <si>
    <t>Rodziny w Korytowie</t>
  </si>
  <si>
    <t>dla dzieci i młodzieży z terenu Gminy Choszczno</t>
  </si>
  <si>
    <t>Załącznik Nr 15</t>
  </si>
  <si>
    <t>na 2010 r.</t>
  </si>
  <si>
    <t>Dotacje celowe
udzielone z budżetu Gminy Choszczno
na pomoc finansową innym jednostkom samorządu terytorialnego w 2010 r.</t>
  </si>
  <si>
    <t xml:space="preserve">Budowa chodnika do zespołu budynków wielorodzinnych w Piaseczniku i Raduniu                       </t>
  </si>
  <si>
    <t>Starostwo Powiatowe  w Choszcznie</t>
  </si>
  <si>
    <t>Przebudowa ciągu dróg Nr 2226 Recz- Kiełpino - Brzeziny, Nr 2223 Z Brzeziny - Kołki, Nr 2222 Z Kołki - Suliszewo w ramach NPPDL 2008-2011</t>
  </si>
  <si>
    <t>Kwota
2010 r.</t>
  </si>
  <si>
    <t>Struktura  dochodów gminy Choszczno na 2010 r.</t>
  </si>
  <si>
    <t>Limity wydatków  
Gminy Choszczno   
na wieloletnie programy inwestycyjne realizowane w latach 2010 i kolejnych</t>
  </si>
  <si>
    <t>Rozdz.</t>
  </si>
  <si>
    <t>Nazwa zadania inwestycyjnego</t>
  </si>
  <si>
    <t>Jednostka organizacyjna realizująca program lub koordynująca wykonanie programu</t>
  </si>
  <si>
    <t>Okres realizacji</t>
  </si>
  <si>
    <t>Łączne nakłady finansowe
(w zł)</t>
  </si>
  <si>
    <t>Źródła finansowania</t>
  </si>
  <si>
    <t>Planowane wydatki</t>
  </si>
  <si>
    <t>2010 r.</t>
  </si>
  <si>
    <t>2011 r.</t>
  </si>
  <si>
    <t>2012 r.</t>
  </si>
  <si>
    <t>Budowa ul. Fabrycznej – roboty drogowe</t>
  </si>
  <si>
    <t>Wydział Infrastruktury, Budownictwa i Planowania Przestrzennego</t>
  </si>
  <si>
    <t>2007 - 2012</t>
  </si>
  <si>
    <t>OGÓŁEM:</t>
  </si>
  <si>
    <t>środki JST</t>
  </si>
  <si>
    <t>15.</t>
  </si>
  <si>
    <t>kredyty, pożyczki i obligacje</t>
  </si>
  <si>
    <t>16.</t>
  </si>
  <si>
    <t>inne środki</t>
  </si>
  <si>
    <t>Budowa wjazdu i parkingu przy  Sp. „Pomredbud”</t>
  </si>
  <si>
    <t>2014 -  2015</t>
  </si>
  <si>
    <t>17.</t>
  </si>
  <si>
    <t>18.</t>
  </si>
  <si>
    <t>19.</t>
  </si>
  <si>
    <t>2007 - 2016</t>
  </si>
  <si>
    <t>20.</t>
  </si>
  <si>
    <t>21.</t>
  </si>
  <si>
    <t>22.</t>
  </si>
  <si>
    <t>2014 - 2017</t>
  </si>
  <si>
    <t>23.</t>
  </si>
  <si>
    <t>24.</t>
  </si>
  <si>
    <t>25.</t>
  </si>
  <si>
    <t>Budowa nowej drogi wraz z uzbrojeniem na osiedlu Północnym pod realizowaną zabudowę jednorodzinną</t>
  </si>
  <si>
    <t>2008 - 2012</t>
  </si>
  <si>
    <t>26.</t>
  </si>
  <si>
    <t>27.</t>
  </si>
  <si>
    <t>28.</t>
  </si>
  <si>
    <t xml:space="preserve">Przebudowa ul. Bohaterów Warszawy </t>
  </si>
  <si>
    <t>2001- 2013</t>
  </si>
  <si>
    <t>29.</t>
  </si>
  <si>
    <t>30.</t>
  </si>
  <si>
    <t>31.</t>
  </si>
  <si>
    <t>Przebudowa nawierzchni asfaltowej i przebudowa chodników w ul. B. Chrobrego – etap II</t>
  </si>
  <si>
    <t>2014  - 2015</t>
  </si>
  <si>
    <t>32.</t>
  </si>
  <si>
    <t>33.</t>
  </si>
  <si>
    <t>34.</t>
  </si>
  <si>
    <t>Przebudowa placu przy fontannie w centrum</t>
  </si>
  <si>
    <t>2012 -2013</t>
  </si>
  <si>
    <t>Budowa ul. Brzechwy wraz z kanalizacją deszczową</t>
  </si>
  <si>
    <t>2012 - 2014</t>
  </si>
  <si>
    <t>Budowa infrastruktury i nawierzchni ul. Kanałowej</t>
  </si>
  <si>
    <t>2009 -2012</t>
  </si>
  <si>
    <t>Przebudowa ul. Kochanowskiego wraz z chodnikami</t>
  </si>
  <si>
    <t>2014 - 2015</t>
  </si>
  <si>
    <t>Przebudowa ul. Kolejowej (nawierzchnia asfaltowa, chodniki, elementy stałe drogi – krawężniki)</t>
  </si>
  <si>
    <t>Przebudowa ul. Konopnickiej budowa kanalizacji deszczowej, odbudowa nawierzchni asfaltowej, modernizacja chodników</t>
  </si>
  <si>
    <t>Przebudowa ul. Kościuszki w zakresie dotyczącym przebudowy chodnków, odwodnienia i ułożenia warstwy ścieralnej.</t>
  </si>
  <si>
    <t>2011 - 2013</t>
  </si>
  <si>
    <t>Budowa ul. Kruczkowskiego wraz z kanalizacją deszczową</t>
  </si>
  <si>
    <t>Przebudowa ul. Kwiatowej (regulacja niwelety drogi, nawierzchnia asfaltowa i wymiana chodnika od strony placu zieleni)</t>
  </si>
  <si>
    <t>2013 - 2017</t>
  </si>
  <si>
    <t>Budowa ul. Miodowej – wykonanie drogi wraz z odwodnieniem</t>
  </si>
  <si>
    <t>Budowa ul. Ogrodowej wraz z odwodnieniem</t>
  </si>
  <si>
    <t>2008 - 2016</t>
  </si>
  <si>
    <t>Przebudowa ul. Piastowskiej: nakładka nawierzchni asfaltowej, odwodnienie, przebudowa chodnika</t>
  </si>
  <si>
    <t>2006 - 2012</t>
  </si>
  <si>
    <t>2009 - 2010</t>
  </si>
  <si>
    <t xml:space="preserve">Przebudowa ul. Roosevelta z naprawą kanalizacji deszczowej </t>
  </si>
  <si>
    <t>2013 - 2014</t>
  </si>
  <si>
    <t>Odwodnienie i nawierzchnia asfaltowa ulicy Sienkiewicza</t>
  </si>
  <si>
    <t>Przebudowa ul. Stawina</t>
  </si>
  <si>
    <t>Odbudowa nawierzchni ulicy Sucharskiego wraz z chodnikami</t>
  </si>
  <si>
    <t>Przebudowa ul. Zielnej</t>
  </si>
  <si>
    <t>2007- 2010</t>
  </si>
  <si>
    <t>Budowa ul. Żeglarskiej</t>
  </si>
  <si>
    <t>2008 - 2011</t>
  </si>
  <si>
    <t>Przebudowa chodników i odnowa nawierzchni ul. 1-go Maja</t>
  </si>
  <si>
    <t>2012 - 2013</t>
  </si>
  <si>
    <t>Odbudowa nawierzchni ul. 23-go Lutego i chodników na odcinku od ul. Jagiełły do ul. Matejki</t>
  </si>
  <si>
    <t>Regulacja i odbudowa nawierzchni ul. 9-go Maja wraz z odwodnieniem ulicy</t>
  </si>
  <si>
    <t>Odbudowa nawierzchni drogi wraz z parkingami - teren pomiędzy boiskiem sportowym a stacją benzynową /plac Witosa/</t>
  </si>
  <si>
    <t>2009 -2010</t>
  </si>
  <si>
    <t>35.</t>
  </si>
  <si>
    <t>36.</t>
  </si>
  <si>
    <t>37.</t>
  </si>
  <si>
    <t>2014 - 2016</t>
  </si>
  <si>
    <t xml:space="preserve">Odbudowa nawierzchni drogi i chodnika ul. M. Dąbrowskiej  </t>
  </si>
  <si>
    <t>Budowa ul. Fredry</t>
  </si>
  <si>
    <t>Budowa ul. Matejki dojazd do domków jednorodzinnych</t>
  </si>
  <si>
    <t xml:space="preserve">Odbudowa nawierzchni  i chodnków ulicy Mur Południowy </t>
  </si>
  <si>
    <t>Budowa drogi gminnej- Piasecznik – kol. Piasecznik /skrzyż. z dr woj. Nr 160/</t>
  </si>
  <si>
    <t>2015 - 2016</t>
  </si>
  <si>
    <t xml:space="preserve">Budowa drogi gminnej- Rzecko - Korytowo /skrzyż. z dr.pow. Nr 2223Z/ </t>
  </si>
  <si>
    <t>2015 - 2017</t>
  </si>
  <si>
    <t>Budowa drogi gminnej – Choszczno – Smoleń – Raduń /skrz.z dr.woj. Nr 160/</t>
  </si>
  <si>
    <t>2015 - 2018</t>
  </si>
  <si>
    <t>Budowa drogi gminnej – Stary Klukom /skrz.z dr.pow. Nr 2220Z/ - Rudniki</t>
  </si>
  <si>
    <t>Budowa drogi gminnej – Choszczno – Gostyczyn (skrzyżowanie z drogą Stary Klukom – Rudniki)</t>
  </si>
  <si>
    <t>Budowa drogi gminnej /skrz.z dr.woj. Nr 151 (Koplin – skrz.z drgm. Nr 11-07-039</t>
  </si>
  <si>
    <t>Budowa drogi gminnej Rzecko – przejazd kolejowy – Antoniewo</t>
  </si>
  <si>
    <t>Przebudowa drogi w Rzeczkach</t>
  </si>
  <si>
    <t>Wydział Infrastruktury Budownictwa i Planowania Przestr</t>
  </si>
  <si>
    <t>Przebudowa drogi gminnej w  Stradzewie na działce 202/3-dokumentacja</t>
  </si>
  <si>
    <t>2010 - 2011</t>
  </si>
  <si>
    <t>Budowa drogi dojazdowej na działce 17/67 obręb Smoleń - dokumentacja.</t>
  </si>
  <si>
    <t>Dofinansowanie budowy chodnika do zespołu budynków wielorodzinnych w Piaseczniku i Raduniu.</t>
  </si>
  <si>
    <t>Przebudowa drogi dojazdowej od Urzędu Miejskiego w kierunku cmentarza</t>
  </si>
  <si>
    <t xml:space="preserve">Zakupy inwestycyjne </t>
  </si>
  <si>
    <t>Wykup nieruchomości niezabudowanych przez Gminę</t>
  </si>
  <si>
    <t>218.</t>
  </si>
  <si>
    <t>219.</t>
  </si>
  <si>
    <t>220.</t>
  </si>
  <si>
    <t>Opracowanie Koncepcji Studium Wykonalności budownictwa mieszkaniowego</t>
  </si>
  <si>
    <t>221.</t>
  </si>
  <si>
    <t>222.</t>
  </si>
  <si>
    <t>223.</t>
  </si>
  <si>
    <t>Budowa mieszkalnego budynku socjalnego</t>
  </si>
  <si>
    <t>Budowa cmentarza w Stawinie</t>
  </si>
  <si>
    <t>2007 - 2013</t>
  </si>
  <si>
    <t>224.</t>
  </si>
  <si>
    <t>225.</t>
  </si>
  <si>
    <t>226.</t>
  </si>
  <si>
    <t>Budowa ogrodzenia cmentarza komunalnego</t>
  </si>
  <si>
    <t>Rozbudowa cmentarza przy ul. Zielnej</t>
  </si>
  <si>
    <t>Termomodernizacja budynku Urzędu Miejskiego</t>
  </si>
  <si>
    <t>Zakup urządzenia do kopii bezpieczeństwa i serwera</t>
  </si>
  <si>
    <t>Informatyk</t>
  </si>
  <si>
    <t>227.</t>
  </si>
  <si>
    <t>228.</t>
  </si>
  <si>
    <t>229.</t>
  </si>
  <si>
    <t>Dotacja do zakupu samochodu OSP Zamęcin</t>
  </si>
  <si>
    <t>Wydział Spraw Obywatelskich</t>
  </si>
  <si>
    <t>230.</t>
  </si>
  <si>
    <t>231.</t>
  </si>
  <si>
    <t>232.</t>
  </si>
  <si>
    <t>Monitoring miasta</t>
  </si>
  <si>
    <t>233.</t>
  </si>
  <si>
    <t>234.</t>
  </si>
  <si>
    <t>235.</t>
  </si>
  <si>
    <t>Termomodernizacja budynku Szkoły Podstawowej Nr 1 w Choszcznie</t>
  </si>
  <si>
    <t>236.</t>
  </si>
  <si>
    <t>237.</t>
  </si>
  <si>
    <t>238.</t>
  </si>
  <si>
    <t>Termomodernizacja budynku Szkoły Podstawowej w Zamęcinie</t>
  </si>
  <si>
    <t>2007 -2011</t>
  </si>
  <si>
    <t>239.</t>
  </si>
  <si>
    <t>240.</t>
  </si>
  <si>
    <t>241.</t>
  </si>
  <si>
    <t>Termomodernizacja budynku Szkoły Podstawowej w Sławęcinie</t>
  </si>
  <si>
    <t>2009 - 2011</t>
  </si>
  <si>
    <t>Termomodernizacja budynku Szkoły Podstawowej w Suliszewie</t>
  </si>
  <si>
    <t>Kompleksowa realizacja budynku  Przedszkola Nr 1 z przekazaniem do eksploatacji.</t>
  </si>
  <si>
    <t>2009-2010</t>
  </si>
  <si>
    <t>Termomodernizacja budynku Publicznego Przedszkola nr 5 przy ul. Energetyków Choszcznie</t>
  </si>
  <si>
    <t>Termomodernizacja budynku Publicznego Gimnazjum w Choszcznie</t>
  </si>
  <si>
    <t>2007 -2012</t>
  </si>
  <si>
    <t>Przebudowa małej sali gimnastycznej Publicznego Gimnazjum w Choszcznie</t>
  </si>
  <si>
    <t>Zakup kserokopiarki</t>
  </si>
  <si>
    <t>Warsztat Terapii Zajęciowej w Piaseczniku</t>
  </si>
  <si>
    <t>Przebudowa stacji ujęcia i uzdatniania wody w Choszcznie</t>
  </si>
  <si>
    <t>2009 - 2012</t>
  </si>
  <si>
    <t>Budowa wodociągu Choszczno-Pakość</t>
  </si>
  <si>
    <t>2008 -2011</t>
  </si>
  <si>
    <t>Budowa wodociągu Pakość-Bonin</t>
  </si>
  <si>
    <t>242.</t>
  </si>
  <si>
    <t>243.</t>
  </si>
  <si>
    <t>244.</t>
  </si>
  <si>
    <t>Budowa wodociągu Gleźno, Zamęcin, Wysokie, Nowe Żeńsko, Zwierzyń (pierścień Zamęcin-Nowe Żeńsko, Zwierzyń wraz) z likwidacją ujęcia w Zamęcinie.</t>
  </si>
  <si>
    <t>2014-2015</t>
  </si>
  <si>
    <t>Budowa wodociągu grupowego Wardyń, Chełpa, Rzecko, Rzeczki, Korytowo, Łaszewo, Raduń, Kolonia Korytowo wraz z przebudową ujęcia wody w Wardyniu.</t>
  </si>
  <si>
    <t>2013-2015</t>
  </si>
  <si>
    <t>Budowa wodociągu grupowego Suliszewo, Kolonia Suliszewo, Antoniewo, Suliszewo PKP, Krzowiec, Kołki wraz z przebudową stacji w Suliszewie.</t>
  </si>
  <si>
    <t>2015-2016</t>
  </si>
  <si>
    <t>Budowa sieci wodno-kanalizacyjnej przy ul. Jagiełły i Dąbrowszczaków</t>
  </si>
  <si>
    <t>Budowa infrastruktury technicznej Osiedla Południowego oraz w miejscowościach Gostyczyn i Rudniki</t>
  </si>
  <si>
    <t>2009 - 2013</t>
  </si>
  <si>
    <t>Budowa kanalizacji sanitarnej, deszczowej i wodociągu w ul. 23-go Lutego (od Matejki w kierunku ogrodów działkowych).</t>
  </si>
  <si>
    <t>2007 - 2011</t>
  </si>
  <si>
    <t>Budowa kanalizacji sanitarnej grawitacyjnej i tłocznej, deszczowejj wraz z siecią wodociągową w ulicy Matejki</t>
  </si>
  <si>
    <t>Budowa kanalizacji sanitarnej w miejscowościach Stradzewo, Piasecznik</t>
  </si>
  <si>
    <t>Rozbudowa oczyszczalni ścieków w Choszcznie</t>
  </si>
  <si>
    <t>2005 - 2013</t>
  </si>
  <si>
    <t>Budowa wodociągu oraz kanalizacji sanitarnej w Osadzie Rekreacyjno-Sportowej Raduń</t>
  </si>
  <si>
    <t>2009 - 2016</t>
  </si>
  <si>
    <t xml:space="preserve">Budowa sieci wodociągowej do Koplina-etap I + II + III. </t>
  </si>
  <si>
    <t>Uzbrojenie terenu przy murach obronnych (woda, kanalizacja sanitarna, odwodnienie terenu);        ul.22-go Lipca</t>
  </si>
  <si>
    <t>2015-2017</t>
  </si>
  <si>
    <t xml:space="preserve">Budowa oświetlenia wokół jeziora Klukom </t>
  </si>
  <si>
    <t xml:space="preserve">Budowa nowych punktów świetlnych </t>
  </si>
  <si>
    <t>Wydział ds.Komunalnych i Ochrony Środowiska</t>
  </si>
  <si>
    <t>Budowa szaletu miejskiego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</si>
</sst>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\ mmmm\,\ yyyy"/>
    <numFmt numFmtId="169" formatCode="d/m/yy\ h:mm\ AM/PM"/>
    <numFmt numFmtId="170" formatCode="#,##0.0"/>
    <numFmt numFmtId="171" formatCode="0.0%"/>
    <numFmt numFmtId="172" formatCode="#,##0.00\ &quot;zł&quot;"/>
    <numFmt numFmtId="173" formatCode="#,##0.000"/>
    <numFmt numFmtId="174" formatCode="#,##0.0000"/>
    <numFmt numFmtId="175" formatCode="0.0"/>
    <numFmt numFmtId="176" formatCode="0.000%"/>
    <numFmt numFmtId="177" formatCode="0.0000%"/>
    <numFmt numFmtId="178" formatCode="0.00000%"/>
    <numFmt numFmtId="179" formatCode="#00#"/>
    <numFmt numFmtId="180" formatCode="##,##0"/>
    <numFmt numFmtId="181" formatCode="00#"/>
    <numFmt numFmtId="182" formatCode="000#"/>
    <numFmt numFmtId="183" formatCode="00\-000"/>
    <numFmt numFmtId="184" formatCode="0.000"/>
    <numFmt numFmtId="185" formatCode="_-* #,##0.000\ _z_ł_-;\-* #,##0.000\ _z_ł_-;_-* &quot;-&quot;??\ _z_ł_-;_-@_-"/>
    <numFmt numFmtId="186" formatCode="_-* #,##0.0\ _z_ł_-;\-* #,##0.0\ _z_ł_-;_-* &quot;-&quot;??\ _z_ł_-;_-@_-"/>
    <numFmt numFmtId="187" formatCode="#,##0.00_ ;\-#,##0.00\ "/>
    <numFmt numFmtId="188" formatCode="d/mm/yyyy"/>
    <numFmt numFmtId="189" formatCode="[$-415]d\ mmmm\ yyyy"/>
  </numFmts>
  <fonts count="63">
    <font>
      <sz val="10"/>
      <name val="Arial CE"/>
      <family val="0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b/>
      <sz val="8"/>
      <name val="Arial"/>
      <family val="2"/>
    </font>
    <font>
      <b/>
      <sz val="13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 CE"/>
      <family val="2"/>
    </font>
    <font>
      <b/>
      <sz val="9"/>
      <color indexed="17"/>
      <name val="Arial"/>
      <family val="2"/>
    </font>
    <font>
      <b/>
      <sz val="14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8"/>
      <name val="Times New Roman"/>
      <family val="1"/>
    </font>
    <font>
      <sz val="12"/>
      <color indexed="12"/>
      <name val="Arial CE"/>
      <family val="0"/>
    </font>
    <font>
      <sz val="15.25"/>
      <name val="Arial"/>
      <family val="0"/>
    </font>
    <font>
      <sz val="7"/>
      <name val="Arial"/>
      <family val="2"/>
    </font>
    <font>
      <i/>
      <u val="single"/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 CE"/>
      <family val="2"/>
    </font>
    <font>
      <b/>
      <sz val="7"/>
      <name val="Arial"/>
      <family val="2"/>
    </font>
    <font>
      <sz val="10"/>
      <color indexed="8"/>
      <name val="Arial CE"/>
      <family val="0"/>
    </font>
    <font>
      <i/>
      <sz val="8"/>
      <name val="Arial CE"/>
      <family val="2"/>
    </font>
    <font>
      <b/>
      <i/>
      <sz val="8"/>
      <name val="Arial CE"/>
      <family val="2"/>
    </font>
    <font>
      <sz val="7.5"/>
      <name val="Arial CE"/>
      <family val="2"/>
    </font>
    <font>
      <b/>
      <sz val="8"/>
      <color indexed="8"/>
      <name val="Tahoma"/>
      <family val="2"/>
    </font>
    <font>
      <b/>
      <sz val="8"/>
      <name val="Tahoma"/>
      <family val="0"/>
    </font>
    <font>
      <sz val="8"/>
      <name val="Tahoma"/>
      <family val="0"/>
    </font>
    <font>
      <b/>
      <sz val="12"/>
      <color indexed="17"/>
      <name val="Arial"/>
      <family val="2"/>
    </font>
    <font>
      <b/>
      <i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 style="thin">
        <color indexed="8"/>
      </right>
      <top style="thin"/>
      <bottom/>
    </border>
    <border>
      <left style="thin"/>
      <right style="thin">
        <color indexed="8"/>
      </right>
      <top/>
      <bottom/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/>
      <right/>
      <top/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3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1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1" fillId="2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802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/>
    </xf>
    <xf numFmtId="4" fontId="0" fillId="0" borderId="10" xfId="0" applyNumberFormat="1" applyBorder="1" applyAlignment="1">
      <alignment vertical="center"/>
    </xf>
    <xf numFmtId="4" fontId="0" fillId="0" borderId="14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2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" fontId="0" fillId="0" borderId="11" xfId="0" applyNumberFormat="1" applyFont="1" applyBorder="1" applyAlignment="1">
      <alignment vertical="center"/>
    </xf>
    <xf numFmtId="4" fontId="0" fillId="0" borderId="12" xfId="0" applyNumberFormat="1" applyFont="1" applyBorder="1" applyAlignment="1">
      <alignment vertical="center"/>
    </xf>
    <xf numFmtId="0" fontId="12" fillId="0" borderId="12" xfId="0" applyFont="1" applyBorder="1" applyAlignment="1" quotePrefix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5" fillId="0" borderId="18" xfId="0" applyFont="1" applyFill="1" applyBorder="1" applyAlignment="1">
      <alignment/>
    </xf>
    <xf numFmtId="4" fontId="5" fillId="0" borderId="18" xfId="0" applyNumberFormat="1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8" fillId="0" borderId="21" xfId="0" applyFont="1" applyFill="1" applyBorder="1" applyAlignment="1" quotePrefix="1">
      <alignment horizontal="center"/>
    </xf>
    <xf numFmtId="0" fontId="8" fillId="0" borderId="21" xfId="0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 quotePrefix="1">
      <alignment/>
    </xf>
    <xf numFmtId="4" fontId="8" fillId="0" borderId="15" xfId="0" applyNumberFormat="1" applyFont="1" applyFill="1" applyBorder="1" applyAlignment="1">
      <alignment/>
    </xf>
    <xf numFmtId="4" fontId="5" fillId="0" borderId="21" xfId="0" applyNumberFormat="1" applyFont="1" applyFill="1" applyBorder="1" applyAlignment="1">
      <alignment/>
    </xf>
    <xf numFmtId="0" fontId="8" fillId="0" borderId="18" xfId="0" applyFont="1" applyFill="1" applyBorder="1" applyAlignment="1" quotePrefix="1">
      <alignment/>
    </xf>
    <xf numFmtId="4" fontId="8" fillId="0" borderId="21" xfId="0" applyNumberFormat="1" applyFont="1" applyFill="1" applyBorder="1" applyAlignment="1">
      <alignment horizontal="right"/>
    </xf>
    <xf numFmtId="0" fontId="8" fillId="0" borderId="15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8" fillId="0" borderId="23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20" xfId="0" applyFont="1" applyFill="1" applyBorder="1" applyAlignment="1">
      <alignment horizontal="center"/>
    </xf>
    <xf numFmtId="4" fontId="8" fillId="0" borderId="21" xfId="0" applyNumberFormat="1" applyFont="1" applyFill="1" applyBorder="1" applyAlignment="1" applyProtection="1">
      <alignment/>
      <protection locked="0"/>
    </xf>
    <xf numFmtId="0" fontId="5" fillId="0" borderId="20" xfId="0" applyFont="1" applyFill="1" applyBorder="1" applyAlignment="1">
      <alignment horizontal="center"/>
    </xf>
    <xf numFmtId="4" fontId="5" fillId="0" borderId="21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 quotePrefix="1">
      <alignment horizontal="center"/>
    </xf>
    <xf numFmtId="0" fontId="5" fillId="0" borderId="2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2" xfId="0" applyFont="1" applyFill="1" applyBorder="1" applyAlignment="1" quotePrefix="1">
      <alignment/>
    </xf>
    <xf numFmtId="4" fontId="8" fillId="0" borderId="15" xfId="0" applyNumberFormat="1" applyFont="1" applyFill="1" applyBorder="1" applyAlignment="1" applyProtection="1">
      <alignment/>
      <protection locked="0"/>
    </xf>
    <xf numFmtId="0" fontId="8" fillId="0" borderId="20" xfId="0" applyFont="1" applyFill="1" applyBorder="1" applyAlignment="1">
      <alignment/>
    </xf>
    <xf numFmtId="0" fontId="5" fillId="0" borderId="23" xfId="0" applyFont="1" applyFill="1" applyBorder="1" applyAlignment="1">
      <alignment horizontal="right"/>
    </xf>
    <xf numFmtId="0" fontId="5" fillId="0" borderId="23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/>
    </xf>
    <xf numFmtId="4" fontId="8" fillId="0" borderId="20" xfId="0" applyNumberFormat="1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5" fillId="0" borderId="20" xfId="0" applyFont="1" applyFill="1" applyBorder="1" applyAlignment="1">
      <alignment vertical="top"/>
    </xf>
    <xf numFmtId="0" fontId="8" fillId="0" borderId="20" xfId="0" applyFont="1" applyFill="1" applyBorder="1" applyAlignment="1" quotePrefix="1">
      <alignment horizontal="center" vertical="top"/>
    </xf>
    <xf numFmtId="4" fontId="5" fillId="0" borderId="21" xfId="0" applyNumberFormat="1" applyFont="1" applyFill="1" applyBorder="1" applyAlignment="1">
      <alignment vertical="top"/>
    </xf>
    <xf numFmtId="0" fontId="8" fillId="0" borderId="22" xfId="0" applyFont="1" applyFill="1" applyBorder="1" applyAlignment="1" quotePrefix="1">
      <alignment horizontal="center"/>
    </xf>
    <xf numFmtId="0" fontId="8" fillId="0" borderId="23" xfId="0" applyFont="1" applyFill="1" applyBorder="1" applyAlignment="1" quotePrefix="1">
      <alignment/>
    </xf>
    <xf numFmtId="0" fontId="5" fillId="0" borderId="20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8" fillId="0" borderId="23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" fontId="5" fillId="18" borderId="18" xfId="0" applyNumberFormat="1" applyFont="1" applyFill="1" applyBorder="1" applyAlignment="1">
      <alignment/>
    </xf>
    <xf numFmtId="0" fontId="5" fillId="18" borderId="21" xfId="0" applyFont="1" applyFill="1" applyBorder="1" applyAlignment="1">
      <alignment/>
    </xf>
    <xf numFmtId="0" fontId="8" fillId="18" borderId="21" xfId="0" applyFont="1" applyFill="1" applyBorder="1" applyAlignment="1">
      <alignment/>
    </xf>
    <xf numFmtId="4" fontId="5" fillId="18" borderId="21" xfId="0" applyNumberFormat="1" applyFont="1" applyFill="1" applyBorder="1" applyAlignment="1">
      <alignment/>
    </xf>
    <xf numFmtId="0" fontId="5" fillId="18" borderId="20" xfId="0" applyFont="1" applyFill="1" applyBorder="1" applyAlignment="1">
      <alignment/>
    </xf>
    <xf numFmtId="0" fontId="8" fillId="18" borderId="20" xfId="0" applyFont="1" applyFill="1" applyBorder="1" applyAlignment="1">
      <alignment/>
    </xf>
    <xf numFmtId="0" fontId="8" fillId="18" borderId="20" xfId="0" applyFont="1" applyFill="1" applyBorder="1" applyAlignment="1">
      <alignment/>
    </xf>
    <xf numFmtId="4" fontId="5" fillId="18" borderId="15" xfId="0" applyNumberFormat="1" applyFont="1" applyFill="1" applyBorder="1" applyAlignment="1">
      <alignment/>
    </xf>
    <xf numFmtId="0" fontId="5" fillId="18" borderId="21" xfId="0" applyFont="1" applyFill="1" applyBorder="1" applyAlignment="1">
      <alignment/>
    </xf>
    <xf numFmtId="0" fontId="5" fillId="18" borderId="20" xfId="0" applyFont="1" applyFill="1" applyBorder="1" applyAlignment="1">
      <alignment/>
    </xf>
    <xf numFmtId="0" fontId="5" fillId="18" borderId="10" xfId="0" applyFont="1" applyFill="1" applyBorder="1" applyAlignment="1">
      <alignment/>
    </xf>
    <xf numFmtId="4" fontId="5" fillId="18" borderId="10" xfId="0" applyNumberFormat="1" applyFont="1" applyFill="1" applyBorder="1" applyAlignment="1">
      <alignment/>
    </xf>
    <xf numFmtId="0" fontId="14" fillId="18" borderId="11" xfId="0" applyFont="1" applyFill="1" applyBorder="1" applyAlignment="1" quotePrefix="1">
      <alignment horizontal="center" vertical="top" wrapText="1"/>
    </xf>
    <xf numFmtId="0" fontId="14" fillId="18" borderId="11" xfId="0" applyFont="1" applyFill="1" applyBorder="1" applyAlignment="1" quotePrefix="1">
      <alignment vertical="top" wrapText="1"/>
    </xf>
    <xf numFmtId="0" fontId="14" fillId="18" borderId="11" xfId="0" applyFont="1" applyFill="1" applyBorder="1" applyAlignment="1">
      <alignment vertical="top" wrapText="1"/>
    </xf>
    <xf numFmtId="0" fontId="14" fillId="18" borderId="12" xfId="0" applyFont="1" applyFill="1" applyBorder="1" applyAlignment="1">
      <alignment horizontal="center" vertical="top" wrapText="1"/>
    </xf>
    <xf numFmtId="0" fontId="12" fillId="18" borderId="12" xfId="0" applyFont="1" applyFill="1" applyBorder="1" applyAlignment="1">
      <alignment horizontal="center" vertical="top" wrapText="1"/>
    </xf>
    <xf numFmtId="0" fontId="14" fillId="18" borderId="12" xfId="0" applyFont="1" applyFill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0" fontId="5" fillId="18" borderId="15" xfId="0" applyFont="1" applyFill="1" applyBorder="1" applyAlignment="1">
      <alignment/>
    </xf>
    <xf numFmtId="0" fontId="5" fillId="18" borderId="15" xfId="0" applyFont="1" applyFill="1" applyBorder="1" applyAlignment="1">
      <alignment/>
    </xf>
    <xf numFmtId="0" fontId="8" fillId="0" borderId="22" xfId="0" applyFont="1" applyFill="1" applyBorder="1" applyAlignment="1">
      <alignment wrapText="1"/>
    </xf>
    <xf numFmtId="4" fontId="5" fillId="0" borderId="21" xfId="0" applyNumberFormat="1" applyFont="1" applyFill="1" applyBorder="1" applyAlignment="1">
      <alignment/>
    </xf>
    <xf numFmtId="0" fontId="0" fillId="0" borderId="14" xfId="0" applyFont="1" applyBorder="1" applyAlignment="1" quotePrefix="1">
      <alignment horizontal="center" vertical="center"/>
    </xf>
    <xf numFmtId="0" fontId="0" fillId="0" borderId="12" xfId="0" applyFont="1" applyBorder="1" applyAlignment="1" quotePrefix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8" fillId="0" borderId="0" xfId="54" applyFont="1" applyAlignment="1">
      <alignment/>
      <protection/>
    </xf>
    <xf numFmtId="0" fontId="18" fillId="0" borderId="0" xfId="54" applyFont="1" applyAlignment="1">
      <alignment horizontal="centerContinuous"/>
      <protection/>
    </xf>
    <xf numFmtId="0" fontId="19" fillId="0" borderId="0" xfId="54" applyFont="1" applyBorder="1" applyAlignment="1">
      <alignment horizontal="left"/>
      <protection/>
    </xf>
    <xf numFmtId="0" fontId="18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14" fillId="0" borderId="0" xfId="54" applyFont="1" applyAlignment="1">
      <alignment horizontal="centerContinuous"/>
      <protection/>
    </xf>
    <xf numFmtId="0" fontId="14" fillId="0" borderId="0" xfId="54" applyFont="1" applyAlignment="1">
      <alignment horizontal="center"/>
      <protection/>
    </xf>
    <xf numFmtId="0" fontId="18" fillId="0" borderId="0" xfId="54" applyFont="1" applyBorder="1">
      <alignment/>
      <protection/>
    </xf>
    <xf numFmtId="0" fontId="15" fillId="0" borderId="21" xfId="54" applyFont="1" applyBorder="1" applyAlignment="1">
      <alignment horizontal="center"/>
      <protection/>
    </xf>
    <xf numFmtId="0" fontId="15" fillId="0" borderId="10" xfId="54" applyFont="1" applyBorder="1" applyAlignment="1">
      <alignment horizontal="center"/>
      <protection/>
    </xf>
    <xf numFmtId="0" fontId="15" fillId="0" borderId="15" xfId="54" applyFont="1" applyBorder="1" applyAlignment="1">
      <alignment horizontal="center"/>
      <protection/>
    </xf>
    <xf numFmtId="0" fontId="12" fillId="0" borderId="10" xfId="54" applyFont="1" applyBorder="1">
      <alignment/>
      <protection/>
    </xf>
    <xf numFmtId="4" fontId="12" fillId="0" borderId="10" xfId="54" applyNumberFormat="1" applyFont="1" applyBorder="1">
      <alignment/>
      <protection/>
    </xf>
    <xf numFmtId="0" fontId="12" fillId="0" borderId="23" xfId="54" applyFont="1" applyBorder="1" applyAlignment="1">
      <alignment wrapText="1"/>
      <protection/>
    </xf>
    <xf numFmtId="4" fontId="12" fillId="0" borderId="15" xfId="54" applyNumberFormat="1" applyFont="1" applyBorder="1" applyAlignment="1">
      <alignment vertical="center"/>
      <protection/>
    </xf>
    <xf numFmtId="0" fontId="12" fillId="0" borderId="10" xfId="54" applyFont="1" applyBorder="1" applyAlignment="1">
      <alignment vertical="center"/>
      <protection/>
    </xf>
    <xf numFmtId="0" fontId="12" fillId="0" borderId="18" xfId="54" applyFont="1" applyBorder="1" applyAlignment="1">
      <alignment vertical="top" wrapText="1"/>
      <protection/>
    </xf>
    <xf numFmtId="4" fontId="12" fillId="0" borderId="20" xfId="54" applyNumberFormat="1" applyFont="1" applyBorder="1" applyAlignment="1">
      <alignment vertical="center"/>
      <protection/>
    </xf>
    <xf numFmtId="0" fontId="9" fillId="0" borderId="0" xfId="0" applyFont="1" applyAlignment="1">
      <alignment horizontal="center"/>
    </xf>
    <xf numFmtId="0" fontId="18" fillId="0" borderId="24" xfId="56" applyFont="1" applyBorder="1" applyAlignment="1">
      <alignment horizontal="right"/>
      <protection/>
    </xf>
    <xf numFmtId="4" fontId="0" fillId="0" borderId="16" xfId="0" applyNumberForma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5" fillId="18" borderId="10" xfId="0" applyFont="1" applyFill="1" applyBorder="1" applyAlignment="1" quotePrefix="1">
      <alignment/>
    </xf>
    <xf numFmtId="0" fontId="8" fillId="18" borderId="10" xfId="0" applyFont="1" applyFill="1" applyBorder="1" applyAlignment="1">
      <alignment/>
    </xf>
    <xf numFmtId="0" fontId="5" fillId="0" borderId="21" xfId="0" applyFont="1" applyBorder="1" applyAlignment="1">
      <alignment horizontal="left" vertical="center"/>
    </xf>
    <xf numFmtId="0" fontId="8" fillId="0" borderId="23" xfId="0" applyFont="1" applyFill="1" applyBorder="1" applyAlignment="1" quotePrefix="1">
      <alignment horizontal="center"/>
    </xf>
    <xf numFmtId="4" fontId="8" fillId="0" borderId="19" xfId="0" applyNumberFormat="1" applyFont="1" applyFill="1" applyBorder="1" applyAlignment="1" applyProtection="1">
      <alignment/>
      <protection locked="0"/>
    </xf>
    <xf numFmtId="4" fontId="8" fillId="0" borderId="22" xfId="0" applyNumberFormat="1" applyFont="1" applyFill="1" applyBorder="1" applyAlignment="1" applyProtection="1">
      <alignment/>
      <protection locked="0"/>
    </xf>
    <xf numFmtId="4" fontId="8" fillId="0" borderId="20" xfId="0" applyNumberFormat="1" applyFont="1" applyFill="1" applyBorder="1" applyAlignment="1" applyProtection="1">
      <alignment/>
      <protection locked="0"/>
    </xf>
    <xf numFmtId="4" fontId="8" fillId="0" borderId="25" xfId="0" applyNumberFormat="1" applyFont="1" applyFill="1" applyBorder="1" applyAlignment="1" applyProtection="1">
      <alignment/>
      <protection locked="0"/>
    </xf>
    <xf numFmtId="0" fontId="5" fillId="0" borderId="23" xfId="0" applyFont="1" applyFill="1" applyBorder="1" applyAlignment="1">
      <alignment wrapText="1"/>
    </xf>
    <xf numFmtId="4" fontId="5" fillId="0" borderId="23" xfId="0" applyNumberFormat="1" applyFont="1" applyFill="1" applyBorder="1" applyAlignment="1" applyProtection="1">
      <alignment/>
      <protection locked="0"/>
    </xf>
    <xf numFmtId="4" fontId="5" fillId="0" borderId="26" xfId="0" applyNumberFormat="1" applyFont="1" applyFill="1" applyBorder="1" applyAlignment="1" applyProtection="1">
      <alignment/>
      <protection locked="0"/>
    </xf>
    <xf numFmtId="4" fontId="5" fillId="0" borderId="18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 applyProtection="1">
      <alignment/>
      <protection locked="0"/>
    </xf>
    <xf numFmtId="4" fontId="5" fillId="0" borderId="20" xfId="0" applyNumberFormat="1" applyFont="1" applyFill="1" applyBorder="1" applyAlignment="1">
      <alignment/>
    </xf>
    <xf numFmtId="4" fontId="5" fillId="0" borderId="20" xfId="0" applyNumberFormat="1" applyFont="1" applyFill="1" applyBorder="1" applyAlignment="1">
      <alignment vertical="top"/>
    </xf>
    <xf numFmtId="4" fontId="8" fillId="0" borderId="2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right" vertical="center"/>
    </xf>
    <xf numFmtId="10" fontId="12" fillId="0" borderId="10" xfId="54" applyNumberFormat="1" applyFont="1" applyBorder="1">
      <alignment/>
      <protection/>
    </xf>
    <xf numFmtId="10" fontId="12" fillId="0" borderId="18" xfId="54" applyNumberFormat="1" applyFont="1" applyBorder="1" applyAlignment="1">
      <alignment horizontal="right" vertical="center"/>
      <protection/>
    </xf>
    <xf numFmtId="10" fontId="12" fillId="0" borderId="10" xfId="54" applyNumberFormat="1" applyFont="1" applyBorder="1" applyAlignment="1">
      <alignment horizontal="right" vertical="center"/>
      <protection/>
    </xf>
    <xf numFmtId="0" fontId="4" fillId="18" borderId="10" xfId="0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vertical="center"/>
    </xf>
    <xf numFmtId="0" fontId="4" fillId="18" borderId="1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/>
    </xf>
    <xf numFmtId="0" fontId="0" fillId="0" borderId="27" xfId="0" applyFill="1" applyBorder="1" applyAlignment="1">
      <alignment/>
    </xf>
    <xf numFmtId="4" fontId="4" fillId="0" borderId="10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/>
    </xf>
    <xf numFmtId="4" fontId="0" fillId="0" borderId="10" xfId="0" applyNumberFormat="1" applyFill="1" applyBorder="1" applyAlignment="1">
      <alignment vertical="center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14" fillId="18" borderId="10" xfId="54" applyFont="1" applyFill="1" applyBorder="1" applyAlignment="1">
      <alignment vertical="center"/>
      <protection/>
    </xf>
    <xf numFmtId="0" fontId="14" fillId="18" borderId="10" xfId="54" applyFont="1" applyFill="1" applyBorder="1" applyAlignment="1">
      <alignment horizontal="center" vertical="center"/>
      <protection/>
    </xf>
    <xf numFmtId="0" fontId="14" fillId="18" borderId="10" xfId="54" applyFont="1" applyFill="1" applyBorder="1" applyAlignment="1">
      <alignment horizontal="center" vertical="center" wrapText="1"/>
      <protection/>
    </xf>
    <xf numFmtId="0" fontId="8" fillId="18" borderId="22" xfId="0" applyFont="1" applyFill="1" applyBorder="1" applyAlignment="1">
      <alignment/>
    </xf>
    <xf numFmtId="0" fontId="8" fillId="18" borderId="24" xfId="0" applyFont="1" applyFill="1" applyBorder="1" applyAlignment="1">
      <alignment/>
    </xf>
    <xf numFmtId="0" fontId="5" fillId="18" borderId="19" xfId="0" applyFont="1" applyFill="1" applyBorder="1" applyAlignment="1">
      <alignment horizontal="center"/>
    </xf>
    <xf numFmtId="4" fontId="2" fillId="18" borderId="10" xfId="0" applyNumberFormat="1" applyFont="1" applyFill="1" applyBorder="1" applyAlignment="1">
      <alignment vertical="center"/>
    </xf>
    <xf numFmtId="4" fontId="2" fillId="18" borderId="10" xfId="0" applyNumberFormat="1" applyFont="1" applyFill="1" applyBorder="1" applyAlignment="1">
      <alignment vertical="center"/>
    </xf>
    <xf numFmtId="4" fontId="0" fillId="18" borderId="10" xfId="0" applyNumberFormat="1" applyFill="1" applyBorder="1" applyAlignment="1">
      <alignment vertical="center"/>
    </xf>
    <xf numFmtId="0" fontId="4" fillId="19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left"/>
      <protection/>
    </xf>
    <xf numFmtId="4" fontId="14" fillId="0" borderId="10" xfId="54" applyNumberFormat="1" applyFont="1" applyFill="1" applyBorder="1">
      <alignment/>
      <protection/>
    </xf>
    <xf numFmtId="10" fontId="14" fillId="0" borderId="15" xfId="54" applyNumberFormat="1" applyFont="1" applyFill="1" applyBorder="1">
      <alignment/>
      <protection/>
    </xf>
    <xf numFmtId="4" fontId="10" fillId="18" borderId="11" xfId="0" applyNumberFormat="1" applyFont="1" applyFill="1" applyBorder="1" applyAlignment="1">
      <alignment vertical="top" wrapText="1"/>
    </xf>
    <xf numFmtId="4" fontId="18" fillId="0" borderId="12" xfId="0" applyNumberFormat="1" applyFont="1" applyBorder="1" applyAlignment="1">
      <alignment vertical="top" wrapText="1"/>
    </xf>
    <xf numFmtId="4" fontId="10" fillId="18" borderId="12" xfId="0" applyNumberFormat="1" applyFont="1" applyFill="1" applyBorder="1" applyAlignment="1">
      <alignment vertical="top" wrapText="1"/>
    </xf>
    <xf numFmtId="4" fontId="37" fillId="0" borderId="12" xfId="0" applyNumberFormat="1" applyFont="1" applyBorder="1" applyAlignment="1">
      <alignment vertical="top" wrapText="1"/>
    </xf>
    <xf numFmtId="4" fontId="18" fillId="0" borderId="12" xfId="0" applyNumberFormat="1" applyFont="1" applyFill="1" applyBorder="1" applyAlignment="1">
      <alignment vertical="top" wrapText="1"/>
    </xf>
    <xf numFmtId="4" fontId="18" fillId="0" borderId="13" xfId="0" applyNumberFormat="1" applyFont="1" applyBorder="1" applyAlignment="1">
      <alignment vertical="top" wrapText="1"/>
    </xf>
    <xf numFmtId="0" fontId="12" fillId="0" borderId="0" xfId="54" applyFont="1" applyAlignment="1">
      <alignment/>
      <protection/>
    </xf>
    <xf numFmtId="0" fontId="9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8" fillId="18" borderId="28" xfId="0" applyFont="1" applyFill="1" applyBorder="1" applyAlignment="1">
      <alignment/>
    </xf>
    <xf numFmtId="0" fontId="5" fillId="0" borderId="0" xfId="0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5" fillId="18" borderId="28" xfId="0" applyFont="1" applyFill="1" applyBorder="1" applyAlignment="1">
      <alignment/>
    </xf>
    <xf numFmtId="0" fontId="5" fillId="18" borderId="22" xfId="0" applyFont="1" applyFill="1" applyBorder="1" applyAlignment="1">
      <alignment/>
    </xf>
    <xf numFmtId="0" fontId="8" fillId="18" borderId="22" xfId="0" applyFont="1" applyFill="1" applyBorder="1" applyAlignment="1">
      <alignment/>
    </xf>
    <xf numFmtId="4" fontId="0" fillId="0" borderId="16" xfId="0" applyNumberFormat="1" applyFont="1" applyBorder="1" applyAlignment="1">
      <alignment vertical="center"/>
    </xf>
    <xf numFmtId="0" fontId="18" fillId="0" borderId="0" xfId="56" applyFont="1">
      <alignment/>
      <protection/>
    </xf>
    <xf numFmtId="0" fontId="19" fillId="0" borderId="0" xfId="56" applyFont="1" applyBorder="1">
      <alignment/>
      <protection/>
    </xf>
    <xf numFmtId="0" fontId="14" fillId="0" borderId="0" xfId="56" applyFont="1" applyAlignment="1">
      <alignment horizontal="center"/>
      <protection/>
    </xf>
    <xf numFmtId="0" fontId="10" fillId="0" borderId="0" xfId="56" applyFont="1" applyAlignment="1">
      <alignment horizontal="right"/>
      <protection/>
    </xf>
    <xf numFmtId="0" fontId="12" fillId="0" borderId="0" xfId="56" applyFont="1">
      <alignment/>
      <protection/>
    </xf>
    <xf numFmtId="0" fontId="19" fillId="0" borderId="0" xfId="56" applyFont="1" applyAlignment="1">
      <alignment horizontal="center"/>
      <protection/>
    </xf>
    <xf numFmtId="0" fontId="14" fillId="0" borderId="0" xfId="56" applyFont="1" applyBorder="1" applyAlignment="1">
      <alignment/>
      <protection/>
    </xf>
    <xf numFmtId="0" fontId="18" fillId="0" borderId="0" xfId="56" applyFont="1" applyBorder="1" applyAlignment="1">
      <alignment horizontal="right"/>
      <protection/>
    </xf>
    <xf numFmtId="0" fontId="14" fillId="0" borderId="24" xfId="56" applyFont="1" applyBorder="1" applyAlignment="1">
      <alignment/>
      <protection/>
    </xf>
    <xf numFmtId="0" fontId="18" fillId="18" borderId="18" xfId="56" applyFont="1" applyFill="1" applyBorder="1">
      <alignment/>
      <protection/>
    </xf>
    <xf numFmtId="0" fontId="38" fillId="18" borderId="21" xfId="56" applyFont="1" applyFill="1" applyBorder="1" applyAlignment="1">
      <alignment horizontal="center" vertical="center"/>
      <protection/>
    </xf>
    <xf numFmtId="0" fontId="18" fillId="18" borderId="20" xfId="56" applyFont="1" applyFill="1" applyBorder="1" applyAlignment="1">
      <alignment horizontal="center"/>
      <protection/>
    </xf>
    <xf numFmtId="0" fontId="18" fillId="18" borderId="21" xfId="56" applyFont="1" applyFill="1" applyBorder="1">
      <alignment/>
      <protection/>
    </xf>
    <xf numFmtId="0" fontId="7" fillId="18" borderId="21" xfId="56" applyFont="1" applyFill="1" applyBorder="1" applyAlignment="1">
      <alignment horizontal="center" vertical="center" wrapText="1"/>
      <protection/>
    </xf>
    <xf numFmtId="0" fontId="38" fillId="18" borderId="15" xfId="56" applyFont="1" applyFill="1" applyBorder="1" applyAlignment="1">
      <alignment horizontal="center" vertical="center"/>
      <protection/>
    </xf>
    <xf numFmtId="0" fontId="9" fillId="18" borderId="15" xfId="56" applyFill="1" applyBorder="1" applyAlignment="1">
      <alignment horizontal="center" vertical="center" wrapText="1"/>
      <protection/>
    </xf>
    <xf numFmtId="0" fontId="38" fillId="0" borderId="10" xfId="56" applyFont="1" applyFill="1" applyBorder="1" applyAlignment="1">
      <alignment horizontal="center" vertical="center"/>
      <protection/>
    </xf>
    <xf numFmtId="0" fontId="18" fillId="0" borderId="10" xfId="56" applyFont="1" applyFill="1" applyBorder="1">
      <alignment/>
      <protection/>
    </xf>
    <xf numFmtId="0" fontId="38" fillId="0" borderId="28" xfId="56" applyFont="1" applyFill="1" applyBorder="1" applyAlignment="1">
      <alignment horizontal="center" vertical="center"/>
      <protection/>
    </xf>
    <xf numFmtId="0" fontId="18" fillId="0" borderId="28" xfId="56" applyFont="1" applyFill="1" applyBorder="1" applyAlignment="1">
      <alignment horizontal="center"/>
      <protection/>
    </xf>
    <xf numFmtId="0" fontId="38" fillId="0" borderId="22" xfId="56" applyFont="1" applyFill="1" applyBorder="1" applyAlignment="1">
      <alignment horizontal="center"/>
      <protection/>
    </xf>
    <xf numFmtId="0" fontId="38" fillId="0" borderId="28" xfId="56" applyFont="1" applyFill="1" applyBorder="1" applyAlignment="1">
      <alignment horizontal="center"/>
      <protection/>
    </xf>
    <xf numFmtId="0" fontId="9" fillId="0" borderId="15" xfId="56" applyFill="1" applyBorder="1" applyAlignment="1">
      <alignment horizontal="center" vertical="center" wrapText="1"/>
      <protection/>
    </xf>
    <xf numFmtId="0" fontId="38" fillId="18" borderId="10" xfId="56" applyFont="1" applyFill="1" applyBorder="1" applyAlignment="1">
      <alignment horizontal="center" vertical="center"/>
      <protection/>
    </xf>
    <xf numFmtId="0" fontId="19" fillId="18" borderId="28" xfId="56" applyFont="1" applyFill="1" applyBorder="1" applyAlignment="1">
      <alignment horizontal="center"/>
      <protection/>
    </xf>
    <xf numFmtId="0" fontId="19" fillId="18" borderId="10" xfId="56" applyFont="1" applyFill="1" applyBorder="1" applyAlignment="1">
      <alignment horizontal="center"/>
      <protection/>
    </xf>
    <xf numFmtId="0" fontId="19" fillId="18" borderId="27" xfId="56" applyFont="1" applyFill="1" applyBorder="1">
      <alignment/>
      <protection/>
    </xf>
    <xf numFmtId="4" fontId="19" fillId="18" borderId="28" xfId="56" applyNumberFormat="1" applyFont="1" applyFill="1" applyBorder="1" applyAlignment="1">
      <alignment horizontal="right"/>
      <protection/>
    </xf>
    <xf numFmtId="4" fontId="39" fillId="18" borderId="10" xfId="56" applyNumberFormat="1" applyFont="1" applyFill="1" applyBorder="1" applyAlignment="1">
      <alignment horizontal="right" vertical="center" wrapText="1"/>
      <protection/>
    </xf>
    <xf numFmtId="0" fontId="38" fillId="0" borderId="21" xfId="56" applyFont="1" applyFill="1" applyBorder="1" applyAlignment="1">
      <alignment horizontal="center" vertical="center"/>
      <protection/>
    </xf>
    <xf numFmtId="0" fontId="10" fillId="0" borderId="20" xfId="56" applyFont="1" applyBorder="1" applyAlignment="1">
      <alignment horizontal="center"/>
      <protection/>
    </xf>
    <xf numFmtId="0" fontId="10" fillId="0" borderId="21" xfId="56" applyFont="1" applyBorder="1" applyAlignment="1">
      <alignment horizontal="center"/>
      <protection/>
    </xf>
    <xf numFmtId="0" fontId="18" fillId="0" borderId="0" xfId="56" applyFont="1" applyFill="1" applyBorder="1">
      <alignment/>
      <protection/>
    </xf>
    <xf numFmtId="4" fontId="10" fillId="0" borderId="20" xfId="56" applyNumberFormat="1" applyFont="1" applyFill="1" applyBorder="1" applyAlignment="1">
      <alignment horizontal="right"/>
      <protection/>
    </xf>
    <xf numFmtId="4" fontId="39" fillId="0" borderId="21" xfId="56" applyNumberFormat="1" applyFont="1" applyFill="1" applyBorder="1" applyAlignment="1">
      <alignment horizontal="right" vertical="center" wrapText="1"/>
      <protection/>
    </xf>
    <xf numFmtId="0" fontId="18" fillId="0" borderId="20" xfId="56" applyFont="1" applyBorder="1">
      <alignment/>
      <protection/>
    </xf>
    <xf numFmtId="0" fontId="18" fillId="0" borderId="21" xfId="56" applyFont="1" applyBorder="1">
      <alignment/>
      <protection/>
    </xf>
    <xf numFmtId="4" fontId="19" fillId="0" borderId="20" xfId="56" applyNumberFormat="1" applyFont="1" applyFill="1" applyBorder="1" applyAlignment="1">
      <alignment horizontal="right"/>
      <protection/>
    </xf>
    <xf numFmtId="0" fontId="38" fillId="0" borderId="15" xfId="56" applyFont="1" applyFill="1" applyBorder="1" applyAlignment="1">
      <alignment horizontal="center" vertical="center"/>
      <protection/>
    </xf>
    <xf numFmtId="0" fontId="18" fillId="0" borderId="22" xfId="56" applyFont="1" applyBorder="1">
      <alignment/>
      <protection/>
    </xf>
    <xf numFmtId="0" fontId="18" fillId="0" borderId="15" xfId="56" applyFont="1" applyBorder="1">
      <alignment/>
      <protection/>
    </xf>
    <xf numFmtId="0" fontId="18" fillId="0" borderId="24" xfId="56" applyFont="1" applyFill="1" applyBorder="1">
      <alignment/>
      <protection/>
    </xf>
    <xf numFmtId="4" fontId="10" fillId="0" borderId="22" xfId="56" applyNumberFormat="1" applyFont="1" applyFill="1" applyBorder="1" applyAlignment="1">
      <alignment horizontal="right"/>
      <protection/>
    </xf>
    <xf numFmtId="4" fontId="19" fillId="0" borderId="22" xfId="56" applyNumberFormat="1" applyFont="1" applyFill="1" applyBorder="1" applyAlignment="1">
      <alignment horizontal="right"/>
      <protection/>
    </xf>
    <xf numFmtId="4" fontId="39" fillId="0" borderId="15" xfId="56" applyNumberFormat="1" applyFont="1" applyFill="1" applyBorder="1" applyAlignment="1">
      <alignment horizontal="right" vertical="center" wrapText="1"/>
      <protection/>
    </xf>
    <xf numFmtId="0" fontId="38" fillId="0" borderId="18" xfId="56" applyFont="1" applyFill="1" applyBorder="1" applyAlignment="1">
      <alignment horizontal="center" vertical="center"/>
      <protection/>
    </xf>
    <xf numFmtId="0" fontId="18" fillId="0" borderId="18" xfId="56" applyFont="1" applyBorder="1">
      <alignment/>
      <protection/>
    </xf>
    <xf numFmtId="0" fontId="18" fillId="0" borderId="25" xfId="56" applyFont="1" applyBorder="1">
      <alignment/>
      <protection/>
    </xf>
    <xf numFmtId="0" fontId="18" fillId="0" borderId="20" xfId="56" applyFont="1" applyFill="1" applyBorder="1">
      <alignment/>
      <protection/>
    </xf>
    <xf numFmtId="0" fontId="18" fillId="0" borderId="19" xfId="56" applyFont="1" applyBorder="1">
      <alignment/>
      <protection/>
    </xf>
    <xf numFmtId="0" fontId="18" fillId="0" borderId="22" xfId="56" applyFont="1" applyFill="1" applyBorder="1" applyAlignment="1">
      <alignment horizontal="left" vertical="center"/>
      <protection/>
    </xf>
    <xf numFmtId="0" fontId="18" fillId="0" borderId="0" xfId="56" applyFont="1" applyBorder="1">
      <alignment/>
      <protection/>
    </xf>
    <xf numFmtId="0" fontId="18" fillId="0" borderId="20" xfId="56" applyFont="1" applyFill="1" applyBorder="1" applyAlignment="1">
      <alignment horizontal="right"/>
      <protection/>
    </xf>
    <xf numFmtId="0" fontId="38" fillId="0" borderId="20" xfId="56" applyFont="1" applyFill="1" applyBorder="1" applyAlignment="1">
      <alignment horizontal="right"/>
      <protection/>
    </xf>
    <xf numFmtId="0" fontId="38" fillId="0" borderId="20" xfId="56" applyFont="1" applyFill="1" applyBorder="1" applyAlignment="1">
      <alignment horizontal="center"/>
      <protection/>
    </xf>
    <xf numFmtId="0" fontId="9" fillId="0" borderId="21" xfId="56" applyFill="1" applyBorder="1" applyAlignment="1">
      <alignment horizontal="center" vertical="center" wrapText="1"/>
      <protection/>
    </xf>
    <xf numFmtId="0" fontId="18" fillId="0" borderId="20" xfId="56" applyFont="1" applyFill="1" applyBorder="1" applyAlignment="1">
      <alignment horizontal="center"/>
      <protection/>
    </xf>
    <xf numFmtId="0" fontId="18" fillId="0" borderId="15" xfId="56" applyFont="1" applyFill="1" applyBorder="1">
      <alignment/>
      <protection/>
    </xf>
    <xf numFmtId="0" fontId="18" fillId="0" borderId="15" xfId="56" applyFont="1" applyFill="1" applyBorder="1" applyAlignment="1">
      <alignment horizontal="center"/>
      <protection/>
    </xf>
    <xf numFmtId="0" fontId="38" fillId="0" borderId="15" xfId="56" applyFont="1" applyFill="1" applyBorder="1" applyAlignment="1">
      <alignment horizontal="center"/>
      <protection/>
    </xf>
    <xf numFmtId="0" fontId="19" fillId="18" borderId="27" xfId="56" applyFont="1" applyFill="1" applyBorder="1" applyAlignment="1">
      <alignment horizontal="center"/>
      <protection/>
    </xf>
    <xf numFmtId="0" fontId="19" fillId="18" borderId="28" xfId="56" applyFont="1" applyFill="1" applyBorder="1" applyAlignment="1">
      <alignment horizontal="left" vertical="center"/>
      <protection/>
    </xf>
    <xf numFmtId="0" fontId="38" fillId="0" borderId="21" xfId="56" applyFont="1" applyFill="1" applyBorder="1" applyAlignment="1">
      <alignment horizontal="center"/>
      <protection/>
    </xf>
    <xf numFmtId="4" fontId="10" fillId="0" borderId="20" xfId="56" applyNumberFormat="1" applyFont="1" applyFill="1" applyBorder="1">
      <alignment/>
      <protection/>
    </xf>
    <xf numFmtId="4" fontId="10" fillId="0" borderId="21" xfId="56" applyNumberFormat="1" applyFont="1" applyFill="1" applyBorder="1">
      <alignment/>
      <protection/>
    </xf>
    <xf numFmtId="0" fontId="18" fillId="0" borderId="21" xfId="56" applyFont="1" applyFill="1" applyBorder="1" applyAlignment="1">
      <alignment horizontal="center"/>
      <protection/>
    </xf>
    <xf numFmtId="4" fontId="18" fillId="0" borderId="20" xfId="56" applyNumberFormat="1" applyFont="1" applyFill="1" applyBorder="1">
      <alignment/>
      <protection/>
    </xf>
    <xf numFmtId="4" fontId="18" fillId="0" borderId="21" xfId="56" applyNumberFormat="1" applyFont="1" applyFill="1" applyBorder="1">
      <alignment/>
      <protection/>
    </xf>
    <xf numFmtId="0" fontId="18" fillId="0" borderId="24" xfId="56" applyFont="1" applyBorder="1">
      <alignment/>
      <protection/>
    </xf>
    <xf numFmtId="4" fontId="18" fillId="0" borderId="15" xfId="56" applyNumberFormat="1" applyFont="1" applyFill="1" applyBorder="1">
      <alignment/>
      <protection/>
    </xf>
    <xf numFmtId="0" fontId="18" fillId="0" borderId="18" xfId="56" applyFont="1" applyFill="1" applyBorder="1" applyAlignment="1">
      <alignment horizontal="center"/>
      <protection/>
    </xf>
    <xf numFmtId="0" fontId="18" fillId="0" borderId="23" xfId="56" applyFont="1" applyFill="1" applyBorder="1">
      <alignment/>
      <protection/>
    </xf>
    <xf numFmtId="4" fontId="10" fillId="0" borderId="23" xfId="56" applyNumberFormat="1" applyFont="1" applyFill="1" applyBorder="1">
      <alignment/>
      <protection/>
    </xf>
    <xf numFmtId="4" fontId="10" fillId="0" borderId="23" xfId="56" applyNumberFormat="1" applyFont="1" applyFill="1" applyBorder="1" applyAlignment="1">
      <alignment horizontal="right"/>
      <protection/>
    </xf>
    <xf numFmtId="4" fontId="10" fillId="0" borderId="18" xfId="56" applyNumberFormat="1" applyFont="1" applyFill="1" applyBorder="1">
      <alignment/>
      <protection/>
    </xf>
    <xf numFmtId="4" fontId="18" fillId="0" borderId="0" xfId="56" applyNumberFormat="1" applyFont="1">
      <alignment/>
      <protection/>
    </xf>
    <xf numFmtId="0" fontId="18" fillId="0" borderId="20" xfId="56" applyFont="1" applyFill="1" applyBorder="1" applyAlignment="1" quotePrefix="1">
      <alignment vertical="top" wrapText="1"/>
      <protection/>
    </xf>
    <xf numFmtId="0" fontId="18" fillId="0" borderId="20" xfId="56" applyFont="1" applyFill="1" applyBorder="1" applyAlignment="1">
      <alignment vertical="top" wrapText="1"/>
      <protection/>
    </xf>
    <xf numFmtId="0" fontId="18" fillId="0" borderId="20" xfId="56" applyFont="1" applyFill="1" applyBorder="1" applyAlignment="1">
      <alignment horizontal="left"/>
      <protection/>
    </xf>
    <xf numFmtId="4" fontId="18" fillId="0" borderId="22" xfId="56" applyNumberFormat="1" applyFont="1" applyFill="1" applyBorder="1">
      <alignment/>
      <protection/>
    </xf>
    <xf numFmtId="0" fontId="18" fillId="0" borderId="18" xfId="56" applyFont="1" applyFill="1" applyBorder="1">
      <alignment/>
      <protection/>
    </xf>
    <xf numFmtId="4" fontId="10" fillId="0" borderId="0" xfId="56" applyNumberFormat="1" applyFont="1" applyFill="1" applyBorder="1">
      <alignment/>
      <protection/>
    </xf>
    <xf numFmtId="0" fontId="18" fillId="0" borderId="21" xfId="56" applyFont="1" applyFill="1" applyBorder="1">
      <alignment/>
      <protection/>
    </xf>
    <xf numFmtId="4" fontId="18" fillId="0" borderId="0" xfId="56" applyNumberFormat="1" applyFont="1" applyFill="1" applyBorder="1">
      <alignment/>
      <protection/>
    </xf>
    <xf numFmtId="4" fontId="18" fillId="0" borderId="24" xfId="56" applyNumberFormat="1" applyFont="1" applyFill="1" applyBorder="1">
      <alignment/>
      <protection/>
    </xf>
    <xf numFmtId="4" fontId="10" fillId="0" borderId="22" xfId="56" applyNumberFormat="1" applyFont="1" applyFill="1" applyBorder="1">
      <alignment/>
      <protection/>
    </xf>
    <xf numFmtId="4" fontId="10" fillId="0" borderId="0" xfId="56" applyNumberFormat="1" applyFont="1" applyFill="1" applyBorder="1" applyAlignment="1">
      <alignment vertical="top"/>
      <protection/>
    </xf>
    <xf numFmtId="4" fontId="10" fillId="0" borderId="20" xfId="56" applyNumberFormat="1" applyFont="1" applyFill="1" applyBorder="1" applyAlignment="1">
      <alignment vertical="top"/>
      <protection/>
    </xf>
    <xf numFmtId="4" fontId="10" fillId="0" borderId="21" xfId="56" applyNumberFormat="1" applyFont="1" applyFill="1" applyBorder="1" applyAlignment="1">
      <alignment vertical="top"/>
      <protection/>
    </xf>
    <xf numFmtId="0" fontId="18" fillId="0" borderId="15" xfId="56" applyFont="1" applyFill="1" applyBorder="1" applyAlignment="1">
      <alignment horizontal="left"/>
      <protection/>
    </xf>
    <xf numFmtId="0" fontId="38" fillId="0" borderId="18" xfId="56" applyFont="1" applyFill="1" applyBorder="1" applyAlignment="1">
      <alignment horizontal="center"/>
      <protection/>
    </xf>
    <xf numFmtId="0" fontId="18" fillId="0" borderId="20" xfId="56" applyFont="1" applyFill="1" applyBorder="1" quotePrefix="1">
      <alignment/>
      <protection/>
    </xf>
    <xf numFmtId="0" fontId="18" fillId="0" borderId="22" xfId="56" applyFont="1" applyFill="1" applyBorder="1">
      <alignment/>
      <protection/>
    </xf>
    <xf numFmtId="0" fontId="18" fillId="0" borderId="22" xfId="56" applyFont="1" applyFill="1" applyBorder="1" quotePrefix="1">
      <alignment/>
      <protection/>
    </xf>
    <xf numFmtId="4" fontId="40" fillId="18" borderId="15" xfId="56" applyNumberFormat="1" applyFont="1" applyFill="1" applyBorder="1">
      <alignment/>
      <protection/>
    </xf>
    <xf numFmtId="0" fontId="18" fillId="18" borderId="10" xfId="56" applyFont="1" applyFill="1" applyBorder="1">
      <alignment/>
      <protection/>
    </xf>
    <xf numFmtId="4" fontId="19" fillId="18" borderId="22" xfId="56" applyNumberFormat="1" applyFont="1" applyFill="1" applyBorder="1" applyAlignment="1">
      <alignment horizontal="center"/>
      <protection/>
    </xf>
    <xf numFmtId="4" fontId="19" fillId="18" borderId="10" xfId="56" applyNumberFormat="1" applyFont="1" applyFill="1" applyBorder="1" applyAlignment="1">
      <alignment horizontal="right"/>
      <protection/>
    </xf>
    <xf numFmtId="4" fontId="18" fillId="0" borderId="0" xfId="56" applyNumberFormat="1" applyFont="1" applyBorder="1">
      <alignment/>
      <protection/>
    </xf>
    <xf numFmtId="0" fontId="12" fillId="0" borderId="0" xfId="56" applyFont="1" applyAlignment="1">
      <alignment/>
      <protection/>
    </xf>
    <xf numFmtId="0" fontId="14" fillId="0" borderId="0" xfId="56" applyFont="1" applyAlignment="1">
      <alignment/>
      <protection/>
    </xf>
    <xf numFmtId="0" fontId="42" fillId="18" borderId="15" xfId="56" applyFont="1" applyFill="1" applyBorder="1" applyAlignment="1">
      <alignment horizontal="center"/>
      <protection/>
    </xf>
    <xf numFmtId="49" fontId="42" fillId="18" borderId="15" xfId="56" applyNumberFormat="1" applyFont="1" applyFill="1" applyBorder="1" applyAlignment="1">
      <alignment horizontal="center"/>
      <protection/>
    </xf>
    <xf numFmtId="49" fontId="42" fillId="18" borderId="10" xfId="56" applyNumberFormat="1" applyFont="1" applyFill="1" applyBorder="1" applyAlignment="1">
      <alignment horizontal="center"/>
      <protection/>
    </xf>
    <xf numFmtId="0" fontId="42" fillId="18" borderId="10" xfId="56" applyFont="1" applyFill="1" applyBorder="1" applyAlignment="1">
      <alignment horizontal="center"/>
      <protection/>
    </xf>
    <xf numFmtId="0" fontId="43" fillId="0" borderId="18" xfId="56" applyFont="1" applyBorder="1" applyAlignment="1">
      <alignment horizontal="right"/>
      <protection/>
    </xf>
    <xf numFmtId="0" fontId="43" fillId="0" borderId="18" xfId="56" applyFont="1" applyBorder="1">
      <alignment/>
      <protection/>
    </xf>
    <xf numFmtId="4" fontId="43" fillId="0" borderId="10" xfId="56" applyNumberFormat="1" applyFont="1" applyBorder="1">
      <alignment/>
      <protection/>
    </xf>
    <xf numFmtId="4" fontId="44" fillId="0" borderId="10" xfId="56" applyNumberFormat="1" applyFont="1" applyBorder="1">
      <alignment/>
      <protection/>
    </xf>
    <xf numFmtId="0" fontId="43" fillId="0" borderId="10" xfId="56" applyFont="1" applyBorder="1">
      <alignment/>
      <protection/>
    </xf>
    <xf numFmtId="4" fontId="43" fillId="0" borderId="28" xfId="56" applyNumberFormat="1" applyFont="1" applyBorder="1">
      <alignment/>
      <protection/>
    </xf>
    <xf numFmtId="0" fontId="43" fillId="0" borderId="15" xfId="56" applyFont="1" applyBorder="1">
      <alignment/>
      <protection/>
    </xf>
    <xf numFmtId="4" fontId="43" fillId="0" borderId="22" xfId="56" applyNumberFormat="1" applyFont="1" applyBorder="1">
      <alignment/>
      <protection/>
    </xf>
    <xf numFmtId="4" fontId="43" fillId="0" borderId="15" xfId="56" applyNumberFormat="1" applyFont="1" applyBorder="1">
      <alignment/>
      <protection/>
    </xf>
    <xf numFmtId="0" fontId="43" fillId="0" borderId="0" xfId="56" applyFont="1">
      <alignment/>
      <protection/>
    </xf>
    <xf numFmtId="0" fontId="45" fillId="18" borderId="15" xfId="56" applyFont="1" applyFill="1" applyBorder="1" applyAlignment="1">
      <alignment horizontal="center"/>
      <protection/>
    </xf>
    <xf numFmtId="4" fontId="42" fillId="18" borderId="15" xfId="56" applyNumberFormat="1" applyFont="1" applyFill="1" applyBorder="1">
      <alignment/>
      <protection/>
    </xf>
    <xf numFmtId="4" fontId="18" fillId="0" borderId="12" xfId="0" applyNumberFormat="1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4" fontId="5" fillId="0" borderId="25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left" vertical="center"/>
    </xf>
    <xf numFmtId="0" fontId="9" fillId="0" borderId="25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left" vertical="center"/>
    </xf>
    <xf numFmtId="4" fontId="8" fillId="0" borderId="25" xfId="0" applyNumberFormat="1" applyFont="1" applyBorder="1" applyAlignment="1">
      <alignment horizontal="right" vertical="center"/>
    </xf>
    <xf numFmtId="4" fontId="8" fillId="0" borderId="21" xfId="0" applyNumberFormat="1" applyFont="1" applyBorder="1" applyAlignment="1">
      <alignment horizontal="right" vertical="center"/>
    </xf>
    <xf numFmtId="4" fontId="5" fillId="0" borderId="21" xfId="0" applyNumberFormat="1" applyFont="1" applyBorder="1" applyAlignment="1">
      <alignment horizontal="right" vertical="center"/>
    </xf>
    <xf numFmtId="4" fontId="5" fillId="0" borderId="25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center" vertical="center" wrapText="1"/>
    </xf>
    <xf numFmtId="0" fontId="12" fillId="0" borderId="23" xfId="54" applyFont="1" applyBorder="1">
      <alignment/>
      <protection/>
    </xf>
    <xf numFmtId="4" fontId="12" fillId="0" borderId="15" xfId="54" applyNumberFormat="1" applyFont="1" applyBorder="1">
      <alignment/>
      <protection/>
    </xf>
    <xf numFmtId="10" fontId="12" fillId="0" borderId="18" xfId="54" applyNumberFormat="1" applyFont="1" applyBorder="1">
      <alignment/>
      <protection/>
    </xf>
    <xf numFmtId="0" fontId="12" fillId="0" borderId="18" xfId="54" applyFont="1" applyBorder="1" applyAlignment="1">
      <alignment vertical="center" wrapText="1"/>
      <protection/>
    </xf>
    <xf numFmtId="0" fontId="48" fillId="0" borderId="10" xfId="54" applyFont="1" applyBorder="1" applyAlignment="1">
      <alignment horizontal="center" vertical="center" wrapText="1"/>
      <protection/>
    </xf>
    <xf numFmtId="0" fontId="18" fillId="0" borderId="10" xfId="54" applyFont="1" applyBorder="1" applyAlignment="1">
      <alignment horizontal="center" vertical="center"/>
      <protection/>
    </xf>
    <xf numFmtId="0" fontId="48" fillId="0" borderId="23" xfId="54" applyFont="1" applyBorder="1" applyAlignment="1" quotePrefix="1">
      <alignment horizontal="center" vertical="center"/>
      <protection/>
    </xf>
    <xf numFmtId="0" fontId="18" fillId="0" borderId="23" xfId="54" applyFont="1" applyBorder="1" applyAlignment="1">
      <alignment horizontal="center" vertical="center"/>
      <protection/>
    </xf>
    <xf numFmtId="0" fontId="8" fillId="0" borderId="0" xfId="0" applyFont="1" applyAlignment="1">
      <alignment vertical="top"/>
    </xf>
    <xf numFmtId="0" fontId="49" fillId="0" borderId="0" xfId="0" applyFont="1" applyAlignment="1">
      <alignment horizontal="right"/>
    </xf>
    <xf numFmtId="0" fontId="0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0" fillId="0" borderId="12" xfId="0" applyNumberFormat="1" applyFont="1" applyBorder="1" applyAlignment="1">
      <alignment horizontal="center" vertical="center"/>
    </xf>
    <xf numFmtId="0" fontId="12" fillId="0" borderId="10" xfId="54" applyFont="1" applyBorder="1" applyAlignment="1">
      <alignment horizontal="center"/>
      <protection/>
    </xf>
    <xf numFmtId="0" fontId="12" fillId="0" borderId="18" xfId="54" applyFont="1" applyBorder="1" applyAlignment="1">
      <alignment horizontal="center"/>
      <protection/>
    </xf>
    <xf numFmtId="0" fontId="12" fillId="0" borderId="18" xfId="54" applyFont="1" applyBorder="1" applyAlignment="1">
      <alignment horizontal="center" vertical="center"/>
      <protection/>
    </xf>
    <xf numFmtId="0" fontId="12" fillId="0" borderId="10" xfId="54" applyFont="1" applyBorder="1" applyAlignment="1">
      <alignment horizontal="center" vertical="center"/>
      <protection/>
    </xf>
    <xf numFmtId="4" fontId="12" fillId="0" borderId="10" xfId="54" applyNumberFormat="1" applyFont="1" applyBorder="1" applyAlignment="1">
      <alignment vertical="center"/>
      <protection/>
    </xf>
    <xf numFmtId="4" fontId="0" fillId="0" borderId="10" xfId="0" applyNumberFormat="1" applyFont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4" fontId="4" fillId="18" borderId="10" xfId="0" applyNumberFormat="1" applyFont="1" applyFill="1" applyBorder="1" applyAlignment="1">
      <alignment horizontal="center" vertical="center"/>
    </xf>
    <xf numFmtId="0" fontId="8" fillId="0" borderId="21" xfId="0" applyFont="1" applyFill="1" applyBorder="1" applyAlignment="1" quotePrefix="1">
      <alignment/>
    </xf>
    <xf numFmtId="0" fontId="10" fillId="18" borderId="15" xfId="0" applyFont="1" applyFill="1" applyBorder="1" applyAlignment="1">
      <alignment horizontal="center" vertical="center" wrapText="1"/>
    </xf>
    <xf numFmtId="4" fontId="54" fillId="0" borderId="12" xfId="0" applyNumberFormat="1" applyFont="1" applyBorder="1" applyAlignment="1">
      <alignment vertical="center"/>
    </xf>
    <xf numFmtId="4" fontId="0" fillId="0" borderId="21" xfId="0" applyNumberForma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4" fontId="18" fillId="0" borderId="20" xfId="56" applyNumberFormat="1" applyFont="1" applyFill="1" applyBorder="1" applyAlignment="1">
      <alignment vertical="center"/>
      <protection/>
    </xf>
    <xf numFmtId="4" fontId="18" fillId="0" borderId="21" xfId="56" applyNumberFormat="1" applyFont="1" applyFill="1" applyBorder="1" applyAlignment="1">
      <alignment vertical="center"/>
      <protection/>
    </xf>
    <xf numFmtId="4" fontId="18" fillId="0" borderId="15" xfId="56" applyNumberFormat="1" applyFont="1" applyFill="1" applyBorder="1" applyAlignment="1">
      <alignment vertical="center"/>
      <protection/>
    </xf>
    <xf numFmtId="4" fontId="0" fillId="0" borderId="0" xfId="0" applyNumberFormat="1" applyFont="1" applyBorder="1" applyAlignment="1">
      <alignment horizontal="center" vertical="center"/>
    </xf>
    <xf numFmtId="3" fontId="0" fillId="0" borderId="29" xfId="53" applyNumberFormat="1" applyFont="1" applyBorder="1" applyAlignment="1">
      <alignment vertical="center"/>
      <protection/>
    </xf>
    <xf numFmtId="0" fontId="0" fillId="0" borderId="29" xfId="53" applyFont="1" applyBorder="1" applyAlignment="1">
      <alignment vertical="center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textRotation="90" wrapText="1"/>
      <protection/>
    </xf>
    <xf numFmtId="3" fontId="5" fillId="0" borderId="10" xfId="53" applyNumberFormat="1" applyFont="1" applyBorder="1" applyAlignment="1">
      <alignment horizontal="center" vertical="center" wrapText="1"/>
      <protection/>
    </xf>
    <xf numFmtId="3" fontId="3" fillId="20" borderId="10" xfId="53" applyNumberFormat="1" applyFont="1" applyFill="1" applyBorder="1" applyAlignment="1">
      <alignment horizontal="center" vertical="center" wrapText="1"/>
      <protection/>
    </xf>
    <xf numFmtId="3" fontId="49" fillId="20" borderId="10" xfId="53" applyNumberFormat="1" applyFont="1" applyFill="1" applyBorder="1" applyAlignment="1">
      <alignment horizontal="right"/>
      <protection/>
    </xf>
    <xf numFmtId="3" fontId="49" fillId="0" borderId="0" xfId="53" applyNumberFormat="1" applyFont="1" applyBorder="1" applyAlignment="1">
      <alignment horizontal="right"/>
      <protection/>
    </xf>
    <xf numFmtId="0" fontId="0" fillId="0" borderId="0" xfId="53" applyFont="1" applyBorder="1" applyAlignment="1">
      <alignment vertical="center"/>
      <protection/>
    </xf>
    <xf numFmtId="3" fontId="4" fillId="6" borderId="10" xfId="53" applyNumberFormat="1" applyFont="1" applyFill="1" applyBorder="1" applyAlignment="1">
      <alignment horizontal="center" vertical="center" wrapText="1"/>
      <protection/>
    </xf>
    <xf numFmtId="3" fontId="4" fillId="0" borderId="0" xfId="53" applyNumberFormat="1" applyFont="1" applyFill="1" applyBorder="1" applyAlignment="1">
      <alignment horizontal="center" vertical="center" wrapText="1"/>
      <protection/>
    </xf>
    <xf numFmtId="3" fontId="0" fillId="0" borderId="0" xfId="53" applyNumberFormat="1" applyFont="1" applyBorder="1" applyAlignment="1">
      <alignment vertical="center"/>
      <protection/>
    </xf>
    <xf numFmtId="0" fontId="55" fillId="0" borderId="10" xfId="53" applyFont="1" applyBorder="1" applyAlignment="1">
      <alignment horizontal="center" vertical="center"/>
      <protection/>
    </xf>
    <xf numFmtId="0" fontId="55" fillId="0" borderId="10" xfId="53" applyFont="1" applyBorder="1" applyAlignment="1">
      <alignment horizontal="center" vertical="center" wrapText="1"/>
      <protection/>
    </xf>
    <xf numFmtId="3" fontId="55" fillId="0" borderId="10" xfId="53" applyNumberFormat="1" applyFont="1" applyBorder="1" applyAlignment="1">
      <alignment horizontal="center" vertical="center"/>
      <protection/>
    </xf>
    <xf numFmtId="3" fontId="55" fillId="0" borderId="0" xfId="53" applyNumberFormat="1" applyFont="1" applyBorder="1" applyAlignment="1">
      <alignment horizontal="center" vertical="center"/>
      <protection/>
    </xf>
    <xf numFmtId="0" fontId="55" fillId="0" borderId="0" xfId="53" applyFont="1" applyBorder="1" applyAlignment="1">
      <alignment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39" fillId="0" borderId="10" xfId="53" applyFont="1" applyFill="1" applyBorder="1">
      <alignment/>
      <protection/>
    </xf>
    <xf numFmtId="3" fontId="0" fillId="0" borderId="0" xfId="53" applyNumberFormat="1" applyFont="1" applyFill="1" applyBorder="1" applyAlignment="1">
      <alignment vertical="center"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3" fontId="13" fillId="0" borderId="10" xfId="53" applyNumberFormat="1" applyFont="1" applyFill="1" applyBorder="1" applyAlignment="1">
      <alignment vertical="center"/>
      <protection/>
    </xf>
    <xf numFmtId="0" fontId="56" fillId="0" borderId="10" xfId="53" applyFont="1" applyFill="1" applyBorder="1">
      <alignment/>
      <protection/>
    </xf>
    <xf numFmtId="3" fontId="0" fillId="0" borderId="10" xfId="53" applyNumberFormat="1" applyFont="1" applyFill="1" applyBorder="1" applyAlignment="1">
      <alignment vertical="center"/>
      <protection/>
    </xf>
    <xf numFmtId="0" fontId="55" fillId="0" borderId="10" xfId="53" applyFont="1" applyFill="1" applyBorder="1">
      <alignment/>
      <protection/>
    </xf>
    <xf numFmtId="0" fontId="55" fillId="0" borderId="10" xfId="53" applyFont="1" applyFill="1" applyBorder="1" applyAlignment="1">
      <alignment wrapText="1"/>
      <protection/>
    </xf>
    <xf numFmtId="0" fontId="39" fillId="0" borderId="10" xfId="53" applyFont="1" applyFill="1" applyBorder="1">
      <alignment/>
      <protection/>
    </xf>
    <xf numFmtId="0" fontId="9" fillId="0" borderId="10" xfId="53" applyFont="1" applyFill="1" applyBorder="1">
      <alignment/>
      <protection/>
    </xf>
    <xf numFmtId="0" fontId="9" fillId="0" borderId="10" xfId="53" applyFont="1" applyFill="1" applyBorder="1" applyAlignment="1">
      <alignment wrapText="1"/>
      <protection/>
    </xf>
    <xf numFmtId="3" fontId="0" fillId="0" borderId="18" xfId="53" applyNumberFormat="1" applyFont="1" applyFill="1" applyBorder="1" applyAlignment="1">
      <alignment vertical="center"/>
      <protection/>
    </xf>
    <xf numFmtId="3" fontId="0" fillId="0" borderId="10" xfId="53" applyNumberFormat="1" applyFont="1" applyFill="1" applyBorder="1">
      <alignment/>
      <protection/>
    </xf>
    <xf numFmtId="3" fontId="0" fillId="0" borderId="10" xfId="53" applyNumberFormat="1" applyFont="1" applyFill="1" applyBorder="1">
      <alignment/>
      <protection/>
    </xf>
    <xf numFmtId="3" fontId="0" fillId="0" borderId="15" xfId="53" applyNumberFormat="1" applyFont="1" applyFill="1" applyBorder="1" applyAlignment="1">
      <alignment vertical="center"/>
      <protection/>
    </xf>
    <xf numFmtId="0" fontId="39" fillId="0" borderId="10" xfId="53" applyFont="1" applyFill="1" applyBorder="1" applyAlignment="1">
      <alignment horizontal="left"/>
      <protection/>
    </xf>
    <xf numFmtId="0" fontId="39" fillId="0" borderId="10" xfId="53" applyFont="1" applyFill="1" applyBorder="1" applyAlignment="1">
      <alignment/>
      <protection/>
    </xf>
    <xf numFmtId="0" fontId="0" fillId="21" borderId="0" xfId="53" applyFont="1" applyFill="1" applyBorder="1" applyAlignment="1">
      <alignment vertical="center"/>
      <protection/>
    </xf>
    <xf numFmtId="0" fontId="9" fillId="0" borderId="10" xfId="53" applyFont="1" applyFill="1" applyBorder="1" applyAlignment="1">
      <alignment/>
      <protection/>
    </xf>
    <xf numFmtId="3" fontId="0" fillId="0" borderId="0" xfId="53" applyNumberFormat="1" applyFont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horizontal="right" vertical="center"/>
      <protection/>
    </xf>
    <xf numFmtId="0" fontId="3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/>
      <protection/>
    </xf>
    <xf numFmtId="0" fontId="9" fillId="0" borderId="10" xfId="53" applyFont="1" applyFill="1" applyBorder="1" applyAlignment="1">
      <alignment horizontal="left" wrapText="1"/>
      <protection/>
    </xf>
    <xf numFmtId="0" fontId="0" fillId="0" borderId="0" xfId="53" applyFont="1" applyFill="1" applyBorder="1" applyAlignment="1">
      <alignment vertical="center"/>
      <protection/>
    </xf>
    <xf numFmtId="3" fontId="0" fillId="6" borderId="28" xfId="53" applyNumberFormat="1" applyFont="1" applyFill="1" applyBorder="1" applyAlignment="1">
      <alignment vertical="center"/>
      <protection/>
    </xf>
    <xf numFmtId="0" fontId="39" fillId="6" borderId="10" xfId="53" applyFont="1" applyFill="1" applyBorder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Fill="1" applyBorder="1" applyAlignment="1">
      <alignment horizontal="center" vertical="center" textRotation="90"/>
      <protection/>
    </xf>
    <xf numFmtId="0" fontId="0" fillId="0" borderId="0" xfId="53" applyFont="1" applyFill="1" applyBorder="1" applyAlignment="1">
      <alignment vertical="center" wrapText="1"/>
      <protection/>
    </xf>
    <xf numFmtId="0" fontId="9" fillId="6" borderId="10" xfId="53" applyFont="1" applyFill="1" applyBorder="1">
      <alignment/>
      <protection/>
    </xf>
    <xf numFmtId="0" fontId="9" fillId="6" borderId="10" xfId="53" applyFont="1" applyFill="1" applyBorder="1" applyAlignment="1">
      <alignment wrapText="1"/>
      <protection/>
    </xf>
    <xf numFmtId="3" fontId="0" fillId="0" borderId="0" xfId="53" applyNumberFormat="1" applyFont="1" applyFill="1" applyBorder="1">
      <alignment/>
      <protection/>
    </xf>
    <xf numFmtId="0" fontId="0" fillId="0" borderId="30" xfId="53" applyFont="1" applyBorder="1" applyAlignment="1">
      <alignment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 textRotation="90"/>
      <protection/>
    </xf>
    <xf numFmtId="0" fontId="0" fillId="0" borderId="0" xfId="53" applyFont="1" applyBorder="1" applyAlignment="1">
      <alignment vertical="center" wrapText="1"/>
      <protection/>
    </xf>
    <xf numFmtId="0" fontId="0" fillId="0" borderId="0" xfId="53" applyFont="1">
      <alignment/>
      <protection/>
    </xf>
    <xf numFmtId="0" fontId="49" fillId="0" borderId="0" xfId="53" applyFont="1" applyAlignment="1">
      <alignment horizontal="right"/>
      <protection/>
    </xf>
    <xf numFmtId="0" fontId="4" fillId="6" borderId="31" xfId="53" applyFont="1" applyFill="1" applyBorder="1" applyAlignment="1">
      <alignment horizontal="center" vertical="center" wrapText="1"/>
      <protection/>
    </xf>
    <xf numFmtId="0" fontId="4" fillId="6" borderId="32" xfId="53" applyFont="1" applyFill="1" applyBorder="1" applyAlignment="1">
      <alignment horizontal="center" vertical="center" wrapText="1"/>
      <protection/>
    </xf>
    <xf numFmtId="0" fontId="39" fillId="6" borderId="33" xfId="53" applyFont="1" applyFill="1" applyBorder="1" applyAlignment="1">
      <alignment horizontal="center" vertical="center"/>
      <protection/>
    </xf>
    <xf numFmtId="0" fontId="39" fillId="6" borderId="34" xfId="53" applyFont="1" applyFill="1" applyBorder="1">
      <alignment/>
      <protection/>
    </xf>
    <xf numFmtId="3" fontId="0" fillId="0" borderId="18" xfId="53" applyNumberFormat="1" applyFont="1" applyFill="1" applyBorder="1" applyAlignment="1">
      <alignment vertical="center"/>
      <protection/>
    </xf>
    <xf numFmtId="3" fontId="9" fillId="0" borderId="33" xfId="53" applyNumberFormat="1" applyFont="1" applyBorder="1">
      <alignment/>
      <protection/>
    </xf>
    <xf numFmtId="3" fontId="0" fillId="0" borderId="0" xfId="53" applyNumberFormat="1" applyFont="1">
      <alignment/>
      <protection/>
    </xf>
    <xf numFmtId="0" fontId="9" fillId="6" borderId="35" xfId="53" applyFont="1" applyFill="1" applyBorder="1">
      <alignment/>
      <protection/>
    </xf>
    <xf numFmtId="3" fontId="9" fillId="0" borderId="35" xfId="53" applyNumberFormat="1" applyFont="1" applyBorder="1">
      <alignment/>
      <protection/>
    </xf>
    <xf numFmtId="3" fontId="0" fillId="0" borderId="35" xfId="53" applyNumberFormat="1" applyFont="1" applyBorder="1">
      <alignment/>
      <protection/>
    </xf>
    <xf numFmtId="0" fontId="9" fillId="6" borderId="36" xfId="53" applyFont="1" applyFill="1" applyBorder="1">
      <alignment/>
      <protection/>
    </xf>
    <xf numFmtId="3" fontId="0" fillId="0" borderId="37" xfId="53" applyNumberFormat="1" applyFont="1" applyBorder="1">
      <alignment/>
      <protection/>
    </xf>
    <xf numFmtId="3" fontId="9" fillId="0" borderId="37" xfId="53" applyNumberFormat="1" applyFont="1" applyBorder="1">
      <alignment/>
      <protection/>
    </xf>
    <xf numFmtId="3" fontId="0" fillId="0" borderId="33" xfId="53" applyNumberFormat="1" applyFont="1" applyBorder="1">
      <alignment/>
      <protection/>
    </xf>
    <xf numFmtId="3" fontId="0" fillId="0" borderId="35" xfId="53" applyNumberFormat="1" applyFont="1" applyFill="1" applyBorder="1" applyAlignment="1">
      <alignment vertical="center"/>
      <protection/>
    </xf>
    <xf numFmtId="3" fontId="0" fillId="0" borderId="18" xfId="53" applyNumberFormat="1" applyFont="1" applyFill="1" applyBorder="1" applyAlignment="1">
      <alignment horizontal="right" vertical="center"/>
      <protection/>
    </xf>
    <xf numFmtId="3" fontId="0" fillId="0" borderId="38" xfId="53" applyNumberFormat="1" applyFont="1" applyFill="1" applyBorder="1" applyAlignment="1">
      <alignment horizontal="right" vertical="center"/>
      <protection/>
    </xf>
    <xf numFmtId="3" fontId="0" fillId="0" borderId="39" xfId="53" applyNumberFormat="1" applyFont="1" applyFill="1" applyBorder="1" applyAlignment="1">
      <alignment horizontal="right" vertical="center"/>
      <protection/>
    </xf>
    <xf numFmtId="3" fontId="0" fillId="0" borderId="11" xfId="53" applyNumberFormat="1" applyFont="1" applyFill="1" applyBorder="1" applyAlignment="1">
      <alignment vertical="center"/>
      <protection/>
    </xf>
    <xf numFmtId="3" fontId="52" fillId="0" borderId="11" xfId="53" applyNumberFormat="1" applyFont="1" applyFill="1" applyBorder="1" applyAlignment="1">
      <alignment horizontal="right" vertical="center"/>
      <protection/>
    </xf>
    <xf numFmtId="3" fontId="0" fillId="0" borderId="38" xfId="53" applyNumberFormat="1" applyFont="1" applyFill="1" applyBorder="1" applyAlignment="1">
      <alignment vertical="center"/>
      <protection/>
    </xf>
    <xf numFmtId="3" fontId="0" fillId="0" borderId="39" xfId="53" applyNumberFormat="1" applyFont="1" applyFill="1" applyBorder="1" applyAlignment="1">
      <alignment vertical="center"/>
      <protection/>
    </xf>
    <xf numFmtId="3" fontId="9" fillId="0" borderId="34" xfId="53" applyNumberFormat="1" applyFont="1" applyBorder="1">
      <alignment/>
      <protection/>
    </xf>
    <xf numFmtId="3" fontId="9" fillId="0" borderId="40" xfId="53" applyNumberFormat="1" applyFont="1" applyBorder="1">
      <alignment/>
      <protection/>
    </xf>
    <xf numFmtId="3" fontId="0" fillId="0" borderId="34" xfId="53" applyNumberFormat="1" applyFont="1" applyBorder="1">
      <alignment/>
      <protection/>
    </xf>
    <xf numFmtId="3" fontId="9" fillId="0" borderId="41" xfId="53" applyNumberFormat="1" applyFont="1" applyBorder="1">
      <alignment/>
      <protection/>
    </xf>
    <xf numFmtId="3" fontId="0" fillId="0" borderId="37" xfId="53" applyNumberFormat="1" applyFont="1" applyFill="1" applyBorder="1" applyAlignment="1">
      <alignment vertical="center"/>
      <protection/>
    </xf>
    <xf numFmtId="3" fontId="9" fillId="0" borderId="42" xfId="53" applyNumberFormat="1" applyFont="1" applyBorder="1">
      <alignment/>
      <protection/>
    </xf>
    <xf numFmtId="3" fontId="9" fillId="0" borderId="36" xfId="53" applyNumberFormat="1" applyFont="1" applyBorder="1">
      <alignment/>
      <protection/>
    </xf>
    <xf numFmtId="3" fontId="0" fillId="0" borderId="31" xfId="53" applyNumberFormat="1" applyFont="1" applyBorder="1" applyAlignment="1">
      <alignment vertical="center"/>
      <protection/>
    </xf>
    <xf numFmtId="3" fontId="0" fillId="0" borderId="43" xfId="53" applyNumberFormat="1" applyFont="1" applyBorder="1" applyAlignment="1">
      <alignment vertical="center"/>
      <protection/>
    </xf>
    <xf numFmtId="0" fontId="39" fillId="6" borderId="35" xfId="53" applyFont="1" applyFill="1" applyBorder="1">
      <alignment/>
      <protection/>
    </xf>
    <xf numFmtId="3" fontId="0" fillId="18" borderId="33" xfId="53" applyNumberFormat="1" applyFont="1" applyFill="1" applyBorder="1">
      <alignment/>
      <protection/>
    </xf>
    <xf numFmtId="0" fontId="0" fillId="0" borderId="0" xfId="53" applyFont="1" applyAlignment="1">
      <alignment horizontal="center" vertical="center" textRotation="90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Font="1" applyAlignment="1">
      <alignment vertical="center"/>
      <protection/>
    </xf>
    <xf numFmtId="3" fontId="0" fillId="0" borderId="0" xfId="53" applyNumberFormat="1" applyFont="1" applyAlignment="1">
      <alignment vertical="center"/>
      <protection/>
    </xf>
    <xf numFmtId="0" fontId="9" fillId="0" borderId="0" xfId="53" applyFont="1" applyBorder="1" applyAlignment="1">
      <alignment/>
      <protection/>
    </xf>
    <xf numFmtId="0" fontId="9" fillId="0" borderId="0" xfId="53" applyFont="1" applyBorder="1" applyAlignment="1">
      <alignment textRotation="90"/>
      <protection/>
    </xf>
    <xf numFmtId="0" fontId="0" fillId="0" borderId="0" xfId="53" applyNumberFormat="1" applyFont="1">
      <alignment/>
      <protection/>
    </xf>
    <xf numFmtId="0" fontId="0" fillId="0" borderId="0" xfId="53" applyFont="1" applyBorder="1">
      <alignment/>
      <protection/>
    </xf>
    <xf numFmtId="4" fontId="0" fillId="0" borderId="15" xfId="0" applyNumberFormat="1" applyFont="1" applyBorder="1" applyAlignment="1">
      <alignment vertical="center"/>
    </xf>
    <xf numFmtId="4" fontId="4" fillId="18" borderId="10" xfId="0" applyNumberFormat="1" applyFont="1" applyFill="1" applyBorder="1" applyAlignment="1">
      <alignment vertical="center"/>
    </xf>
    <xf numFmtId="0" fontId="8" fillId="18" borderId="10" xfId="0" applyFont="1" applyFill="1" applyBorder="1" applyAlignment="1">
      <alignment/>
    </xf>
    <xf numFmtId="4" fontId="5" fillId="0" borderId="25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center"/>
    </xf>
    <xf numFmtId="4" fontId="8" fillId="0" borderId="20" xfId="0" applyNumberFormat="1" applyFont="1" applyFill="1" applyBorder="1" applyAlignment="1">
      <alignment/>
    </xf>
    <xf numFmtId="4" fontId="8" fillId="0" borderId="25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4" fillId="0" borderId="1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vertical="top" wrapText="1"/>
    </xf>
    <xf numFmtId="4" fontId="18" fillId="0" borderId="12" xfId="0" applyNumberFormat="1" applyFont="1" applyFill="1" applyBorder="1" applyAlignment="1">
      <alignment vertical="top" wrapText="1"/>
    </xf>
    <xf numFmtId="4" fontId="10" fillId="18" borderId="12" xfId="0" applyNumberFormat="1" applyFont="1" applyFill="1" applyBorder="1" applyAlignment="1">
      <alignment vertical="top" wrapText="1"/>
    </xf>
    <xf numFmtId="4" fontId="18" fillId="0" borderId="22" xfId="56" applyNumberFormat="1" applyFont="1" applyFill="1" applyBorder="1" applyAlignment="1">
      <alignment vertical="center"/>
      <protection/>
    </xf>
    <xf numFmtId="4" fontId="8" fillId="0" borderId="25" xfId="0" applyNumberFormat="1" applyFont="1" applyFill="1" applyBorder="1" applyAlignment="1">
      <alignment/>
    </xf>
    <xf numFmtId="4" fontId="8" fillId="0" borderId="21" xfId="0" applyNumberFormat="1" applyFont="1" applyFill="1" applyBorder="1" applyAlignment="1">
      <alignment/>
    </xf>
    <xf numFmtId="4" fontId="0" fillId="0" borderId="12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 wrapText="1"/>
    </xf>
    <xf numFmtId="4" fontId="10" fillId="18" borderId="10" xfId="0" applyNumberFormat="1" applyFont="1" applyFill="1" applyBorder="1" applyAlignment="1">
      <alignment horizontal="right" vertical="center" wrapText="1"/>
    </xf>
    <xf numFmtId="3" fontId="0" fillId="0" borderId="0" xfId="53" applyNumberFormat="1" applyFont="1" applyBorder="1" applyAlignment="1">
      <alignment horizontal="right" vertical="center"/>
      <protection/>
    </xf>
    <xf numFmtId="0" fontId="19" fillId="0" borderId="0" xfId="52" applyFont="1" applyBorder="1" applyAlignment="1">
      <alignment/>
      <protection/>
    </xf>
    <xf numFmtId="0" fontId="14" fillId="0" borderId="0" xfId="52" applyFont="1" applyBorder="1" applyAlignment="1">
      <alignment/>
      <protection/>
    </xf>
    <xf numFmtId="0" fontId="18" fillId="0" borderId="0" xfId="52" applyFont="1">
      <alignment/>
      <protection/>
    </xf>
    <xf numFmtId="0" fontId="50" fillId="0" borderId="0" xfId="52" applyFont="1" applyBorder="1" applyAlignment="1">
      <alignment/>
      <protection/>
    </xf>
    <xf numFmtId="0" fontId="14" fillId="0" borderId="0" xfId="52" applyFont="1" applyBorder="1" applyAlignment="1">
      <alignment horizontal="left"/>
      <protection/>
    </xf>
    <xf numFmtId="0" fontId="14" fillId="0" borderId="0" xfId="52" applyFont="1" applyAlignment="1">
      <alignment horizontal="centerContinuous"/>
      <protection/>
    </xf>
    <xf numFmtId="0" fontId="12" fillId="0" borderId="0" xfId="52" applyFont="1" applyAlignment="1">
      <alignment horizontal="centerContinuous"/>
      <protection/>
    </xf>
    <xf numFmtId="4" fontId="50" fillId="0" borderId="21" xfId="52" applyNumberFormat="1" applyFont="1" applyBorder="1" applyAlignment="1">
      <alignment horizontal="right"/>
      <protection/>
    </xf>
    <xf numFmtId="4" fontId="14" fillId="0" borderId="21" xfId="52" applyNumberFormat="1" applyFont="1" applyBorder="1" applyAlignment="1">
      <alignment horizontal="right"/>
      <protection/>
    </xf>
    <xf numFmtId="0" fontId="51" fillId="0" borderId="21" xfId="52" applyFont="1" applyBorder="1" applyAlignment="1">
      <alignment horizontal="center"/>
      <protection/>
    </xf>
    <xf numFmtId="4" fontId="50" fillId="0" borderId="44" xfId="52" applyNumberFormat="1" applyFont="1" applyFill="1" applyBorder="1" applyAlignment="1">
      <alignment horizontal="right"/>
      <protection/>
    </xf>
    <xf numFmtId="4" fontId="50" fillId="0" borderId="26" xfId="52" applyNumberFormat="1" applyFont="1" applyFill="1" applyBorder="1" applyAlignment="1">
      <alignment horizontal="right"/>
      <protection/>
    </xf>
    <xf numFmtId="0" fontId="51" fillId="0" borderId="24" xfId="52" applyFont="1" applyFill="1" applyBorder="1" applyAlignment="1">
      <alignment horizontal="left"/>
      <protection/>
    </xf>
    <xf numFmtId="4" fontId="50" fillId="0" borderId="19" xfId="52" applyNumberFormat="1" applyFont="1" applyFill="1" applyBorder="1" applyAlignment="1">
      <alignment horizontal="right"/>
      <protection/>
    </xf>
    <xf numFmtId="0" fontId="50" fillId="22" borderId="18" xfId="52" applyFont="1" applyFill="1" applyBorder="1">
      <alignment/>
      <protection/>
    </xf>
    <xf numFmtId="4" fontId="50" fillId="22" borderId="18" xfId="52" applyNumberFormat="1" applyFont="1" applyFill="1" applyBorder="1" applyAlignment="1">
      <alignment horizontal="right"/>
      <protection/>
    </xf>
    <xf numFmtId="0" fontId="12" fillId="0" borderId="21" xfId="52" applyFont="1" applyBorder="1">
      <alignment/>
      <protection/>
    </xf>
    <xf numFmtId="0" fontId="51" fillId="0" borderId="21" xfId="52" applyFont="1" applyBorder="1">
      <alignment/>
      <protection/>
    </xf>
    <xf numFmtId="4" fontId="51" fillId="0" borderId="21" xfId="52" applyNumberFormat="1" applyFont="1" applyBorder="1" applyAlignment="1">
      <alignment horizontal="right"/>
      <protection/>
    </xf>
    <xf numFmtId="0" fontId="50" fillId="0" borderId="21" xfId="52" applyFont="1" applyBorder="1">
      <alignment/>
      <protection/>
    </xf>
    <xf numFmtId="4" fontId="12" fillId="0" borderId="21" xfId="52" applyNumberFormat="1" applyFont="1" applyBorder="1">
      <alignment/>
      <protection/>
    </xf>
    <xf numFmtId="4" fontId="51" fillId="0" borderId="21" xfId="52" applyNumberFormat="1" applyFont="1" applyBorder="1">
      <alignment/>
      <protection/>
    </xf>
    <xf numFmtId="4" fontId="12" fillId="0" borderId="21" xfId="52" applyNumberFormat="1" applyFont="1" applyBorder="1" applyAlignment="1">
      <alignment horizontal="right"/>
      <protection/>
    </xf>
    <xf numFmtId="0" fontId="51" fillId="0" borderId="15" xfId="52" applyFont="1" applyBorder="1">
      <alignment/>
      <protection/>
    </xf>
    <xf numFmtId="4" fontId="51" fillId="0" borderId="15" xfId="52" applyNumberFormat="1" applyFont="1" applyBorder="1">
      <alignment/>
      <protection/>
    </xf>
    <xf numFmtId="4" fontId="50" fillId="0" borderId="21" xfId="52" applyNumberFormat="1" applyFont="1" applyBorder="1">
      <alignment/>
      <protection/>
    </xf>
    <xf numFmtId="0" fontId="12" fillId="0" borderId="20" xfId="52" applyFont="1" applyBorder="1">
      <alignment/>
      <protection/>
    </xf>
    <xf numFmtId="0" fontId="12" fillId="0" borderId="21" xfId="52" applyFont="1" applyBorder="1" applyAlignment="1">
      <alignment wrapText="1"/>
      <protection/>
    </xf>
    <xf numFmtId="0" fontId="50" fillId="23" borderId="10" xfId="52" applyFont="1" applyFill="1" applyBorder="1">
      <alignment/>
      <protection/>
    </xf>
    <xf numFmtId="4" fontId="50" fillId="23" borderId="10" xfId="52" applyNumberFormat="1" applyFont="1" applyFill="1" applyBorder="1">
      <alignment/>
      <protection/>
    </xf>
    <xf numFmtId="0" fontId="12" fillId="0" borderId="0" xfId="52" applyFont="1" applyBorder="1">
      <alignment/>
      <protection/>
    </xf>
    <xf numFmtId="0" fontId="12" fillId="0" borderId="0" xfId="52" applyFont="1" applyAlignment="1">
      <alignment horizontal="left"/>
      <protection/>
    </xf>
    <xf numFmtId="0" fontId="18" fillId="0" borderId="0" xfId="52" applyFont="1" applyBorder="1">
      <alignment/>
      <protection/>
    </xf>
    <xf numFmtId="0" fontId="61" fillId="23" borderId="18" xfId="52" applyFont="1" applyFill="1" applyBorder="1">
      <alignment/>
      <protection/>
    </xf>
    <xf numFmtId="4" fontId="61" fillId="23" borderId="18" xfId="52" applyNumberFormat="1" applyFont="1" applyFill="1" applyBorder="1">
      <alignment/>
      <protection/>
    </xf>
    <xf numFmtId="0" fontId="18" fillId="0" borderId="10" xfId="52" applyNumberFormat="1" applyFont="1" applyBorder="1" applyAlignment="1">
      <alignment horizontal="center"/>
      <protection/>
    </xf>
    <xf numFmtId="0" fontId="18" fillId="0" borderId="0" xfId="52" applyNumberFormat="1" applyFont="1" applyBorder="1" applyAlignment="1">
      <alignment horizontal="center"/>
      <protection/>
    </xf>
    <xf numFmtId="0" fontId="18" fillId="0" borderId="20" xfId="52" applyNumberFormat="1" applyFont="1" applyBorder="1" applyAlignment="1">
      <alignment horizontal="center"/>
      <protection/>
    </xf>
    <xf numFmtId="0" fontId="51" fillId="0" borderId="20" xfId="52" applyNumberFormat="1" applyFont="1" applyBorder="1" applyAlignment="1">
      <alignment horizontal="center"/>
      <protection/>
    </xf>
    <xf numFmtId="0" fontId="51" fillId="0" borderId="0" xfId="52" applyNumberFormat="1" applyFont="1" applyBorder="1" applyAlignment="1">
      <alignment horizontal="center"/>
      <protection/>
    </xf>
    <xf numFmtId="0" fontId="51" fillId="0" borderId="0" xfId="52" applyFont="1">
      <alignment/>
      <protection/>
    </xf>
    <xf numFmtId="4" fontId="62" fillId="0" borderId="21" xfId="52" applyNumberFormat="1" applyFont="1" applyBorder="1" applyAlignment="1">
      <alignment horizontal="right"/>
      <protection/>
    </xf>
    <xf numFmtId="0" fontId="18" fillId="0" borderId="18" xfId="52" applyNumberFormat="1" applyFont="1" applyBorder="1" applyAlignment="1">
      <alignment horizontal="center"/>
      <protection/>
    </xf>
    <xf numFmtId="0" fontId="50" fillId="0" borderId="20" xfId="52" applyNumberFormat="1" applyFont="1" applyBorder="1" applyAlignment="1">
      <alignment horizontal="center"/>
      <protection/>
    </xf>
    <xf numFmtId="0" fontId="50" fillId="0" borderId="20" xfId="52" applyNumberFormat="1" applyFont="1" applyBorder="1" applyAlignment="1">
      <alignment horizontal="left"/>
      <protection/>
    </xf>
    <xf numFmtId="0" fontId="51" fillId="23" borderId="10" xfId="52" applyFont="1" applyFill="1" applyBorder="1" applyAlignment="1">
      <alignment horizontal="center"/>
      <protection/>
    </xf>
    <xf numFmtId="0" fontId="0" fillId="0" borderId="21" xfId="0" applyFont="1" applyBorder="1" applyAlignment="1">
      <alignment horizontal="center" vertical="center"/>
    </xf>
    <xf numFmtId="3" fontId="0" fillId="18" borderId="45" xfId="53" applyNumberFormat="1" applyFont="1" applyFill="1" applyBorder="1">
      <alignment/>
      <protection/>
    </xf>
    <xf numFmtId="0" fontId="2" fillId="18" borderId="17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4" fillId="19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28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18" borderId="28" xfId="0" applyFont="1" applyFill="1" applyBorder="1" applyAlignment="1">
      <alignment horizontal="center" vertical="center"/>
    </xf>
    <xf numFmtId="0" fontId="2" fillId="18" borderId="27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0" xfId="52" applyFont="1" applyAlignment="1">
      <alignment horizontal="left"/>
      <protection/>
    </xf>
    <xf numFmtId="0" fontId="12" fillId="0" borderId="24" xfId="52" applyFont="1" applyBorder="1" applyAlignment="1">
      <alignment horizontal="right"/>
      <protection/>
    </xf>
    <xf numFmtId="0" fontId="14" fillId="0" borderId="0" xfId="52" applyFont="1" applyAlignment="1">
      <alignment horizontal="left"/>
      <protection/>
    </xf>
    <xf numFmtId="0" fontId="4" fillId="18" borderId="10" xfId="0" applyFont="1" applyFill="1" applyBorder="1" applyAlignment="1">
      <alignment horizontal="center" vertical="center"/>
    </xf>
    <xf numFmtId="0" fontId="14" fillId="0" borderId="0" xfId="52" applyFont="1" applyBorder="1" applyAlignment="1">
      <alignment horizontal="right"/>
      <protection/>
    </xf>
    <xf numFmtId="0" fontId="50" fillId="0" borderId="0" xfId="52" applyFont="1" applyAlignment="1">
      <alignment horizontal="center"/>
      <protection/>
    </xf>
    <xf numFmtId="0" fontId="10" fillId="18" borderId="15" xfId="0" applyFont="1" applyFill="1" applyBorder="1" applyAlignment="1">
      <alignment horizontal="center" vertical="center" wrapText="1"/>
    </xf>
    <xf numFmtId="0" fontId="14" fillId="18" borderId="23" xfId="0" applyFont="1" applyFill="1" applyBorder="1" applyAlignment="1">
      <alignment horizontal="center" vertical="center" wrapText="1"/>
    </xf>
    <xf numFmtId="0" fontId="14" fillId="18" borderId="22" xfId="0" applyFont="1" applyFill="1" applyBorder="1" applyAlignment="1">
      <alignment horizontal="center" vertical="center" wrapText="1"/>
    </xf>
    <xf numFmtId="0" fontId="50" fillId="0" borderId="0" xfId="54" applyFont="1" applyAlignment="1">
      <alignment horizontal="center"/>
      <protection/>
    </xf>
    <xf numFmtId="0" fontId="50" fillId="0" borderId="0" xfId="54" applyFont="1" applyAlignment="1">
      <alignment horizontal="center" wrapText="1"/>
      <protection/>
    </xf>
    <xf numFmtId="0" fontId="51" fillId="0" borderId="0" xfId="54" applyFont="1" applyAlignment="1">
      <alignment horizontal="center"/>
      <protection/>
    </xf>
    <xf numFmtId="0" fontId="50" fillId="0" borderId="0" xfId="52" applyFont="1" applyBorder="1" applyAlignment="1">
      <alignment horizontal="left"/>
      <protection/>
    </xf>
    <xf numFmtId="0" fontId="3" fillId="0" borderId="0" xfId="0" applyFont="1" applyAlignment="1">
      <alignment horizontal="center"/>
    </xf>
    <xf numFmtId="0" fontId="5" fillId="18" borderId="18" xfId="0" applyFont="1" applyFill="1" applyBorder="1" applyAlignment="1">
      <alignment horizontal="center" vertical="center"/>
    </xf>
    <xf numFmtId="0" fontId="5" fillId="18" borderId="21" xfId="0" applyFont="1" applyFill="1" applyBorder="1" applyAlignment="1">
      <alignment horizontal="center" vertical="center"/>
    </xf>
    <xf numFmtId="0" fontId="5" fillId="18" borderId="23" xfId="0" applyFont="1" applyFill="1" applyBorder="1" applyAlignment="1">
      <alignment horizontal="center" vertical="center"/>
    </xf>
    <xf numFmtId="0" fontId="5" fillId="18" borderId="20" xfId="0" applyFont="1" applyFill="1" applyBorder="1" applyAlignment="1">
      <alignment horizontal="center" vertical="center"/>
    </xf>
    <xf numFmtId="0" fontId="5" fillId="18" borderId="15" xfId="0" applyFont="1" applyFill="1" applyBorder="1" applyAlignment="1">
      <alignment horizontal="center" vertical="center"/>
    </xf>
    <xf numFmtId="0" fontId="5" fillId="18" borderId="18" xfId="0" applyFont="1" applyFill="1" applyBorder="1" applyAlignment="1">
      <alignment horizontal="center" vertical="center" wrapText="1"/>
    </xf>
    <xf numFmtId="0" fontId="5" fillId="18" borderId="21" xfId="0" applyFont="1" applyFill="1" applyBorder="1" applyAlignment="1">
      <alignment horizontal="center" vertical="center" wrapText="1"/>
    </xf>
    <xf numFmtId="0" fontId="5" fillId="18" borderId="28" xfId="0" applyFont="1" applyFill="1" applyBorder="1" applyAlignment="1">
      <alignment horizontal="center" vertical="center" wrapText="1"/>
    </xf>
    <xf numFmtId="0" fontId="5" fillId="18" borderId="17" xfId="0" applyFont="1" applyFill="1" applyBorder="1" applyAlignment="1">
      <alignment horizontal="center" vertical="center" wrapText="1"/>
    </xf>
    <xf numFmtId="0" fontId="5" fillId="18" borderId="23" xfId="0" applyFont="1" applyFill="1" applyBorder="1" applyAlignment="1">
      <alignment horizontal="center" vertical="center" wrapText="1"/>
    </xf>
    <xf numFmtId="0" fontId="5" fillId="18" borderId="22" xfId="0" applyFont="1" applyFill="1" applyBorder="1" applyAlignment="1">
      <alignment horizontal="center" vertical="center" wrapText="1"/>
    </xf>
    <xf numFmtId="0" fontId="5" fillId="18" borderId="15" xfId="0" applyFont="1" applyFill="1" applyBorder="1" applyAlignment="1">
      <alignment horizontal="center" vertical="center" wrapText="1"/>
    </xf>
    <xf numFmtId="0" fontId="10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" wrapText="1"/>
      <protection/>
    </xf>
    <xf numFmtId="0" fontId="12" fillId="0" borderId="0" xfId="54" applyFont="1" applyAlignment="1">
      <alignment horizontal="right"/>
      <protection/>
    </xf>
    <xf numFmtId="0" fontId="18" fillId="0" borderId="0" xfId="54" applyFont="1" applyAlignment="1">
      <alignment horizontal="center"/>
      <protection/>
    </xf>
    <xf numFmtId="0" fontId="12" fillId="0" borderId="0" xfId="54" applyFont="1" applyAlignment="1">
      <alignment horizontal="center"/>
      <protection/>
    </xf>
    <xf numFmtId="0" fontId="3" fillId="0" borderId="0" xfId="0" applyFont="1" applyAlignment="1">
      <alignment horizontal="center" vertical="center"/>
    </xf>
    <xf numFmtId="0" fontId="14" fillId="18" borderId="10" xfId="0" applyFont="1" applyFill="1" applyBorder="1" applyAlignment="1">
      <alignment horizontal="center" vertical="center" wrapText="1"/>
    </xf>
    <xf numFmtId="0" fontId="14" fillId="18" borderId="18" xfId="0" applyFont="1" applyFill="1" applyBorder="1" applyAlignment="1">
      <alignment horizontal="center" vertical="center" wrapText="1"/>
    </xf>
    <xf numFmtId="0" fontId="14" fillId="18" borderId="17" xfId="0" applyFont="1" applyFill="1" applyBorder="1" applyAlignment="1">
      <alignment horizontal="center" vertical="center" wrapText="1"/>
    </xf>
    <xf numFmtId="0" fontId="14" fillId="18" borderId="15" xfId="0" applyFont="1" applyFill="1" applyBorder="1" applyAlignment="1">
      <alignment horizontal="center" vertical="center" wrapText="1"/>
    </xf>
    <xf numFmtId="0" fontId="14" fillId="18" borderId="28" xfId="0" applyFont="1" applyFill="1" applyBorder="1" applyAlignment="1">
      <alignment horizontal="center" vertical="center" wrapText="1"/>
    </xf>
    <xf numFmtId="0" fontId="14" fillId="18" borderId="27" xfId="0" applyFont="1" applyFill="1" applyBorder="1" applyAlignment="1">
      <alignment horizontal="center" vertical="center" wrapText="1"/>
    </xf>
    <xf numFmtId="0" fontId="10" fillId="18" borderId="18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 wrapText="1"/>
    </xf>
    <xf numFmtId="0" fontId="4" fillId="19" borderId="15" xfId="0" applyFont="1" applyFill="1" applyBorder="1" applyAlignment="1">
      <alignment horizontal="center" vertical="center" wrapText="1"/>
    </xf>
    <xf numFmtId="0" fontId="53" fillId="18" borderId="18" xfId="0" applyFont="1" applyFill="1" applyBorder="1" applyAlignment="1">
      <alignment horizontal="center" vertical="center" wrapText="1"/>
    </xf>
    <xf numFmtId="0" fontId="53" fillId="18" borderId="15" xfId="0" applyFont="1" applyFill="1" applyBorder="1" applyAlignment="1">
      <alignment horizontal="center" vertical="center" wrapText="1"/>
    </xf>
    <xf numFmtId="0" fontId="4" fillId="19" borderId="18" xfId="0" applyFont="1" applyFill="1" applyBorder="1" applyAlignment="1">
      <alignment horizontal="center" vertical="center"/>
    </xf>
    <xf numFmtId="0" fontId="4" fillId="19" borderId="21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 wrapText="1"/>
    </xf>
    <xf numFmtId="0" fontId="4" fillId="18" borderId="27" xfId="0" applyFont="1" applyFill="1" applyBorder="1" applyAlignment="1">
      <alignment horizontal="center" vertical="center" wrapText="1"/>
    </xf>
    <xf numFmtId="0" fontId="4" fillId="18" borderId="17" xfId="0" applyFont="1" applyFill="1" applyBorder="1" applyAlignment="1">
      <alignment horizontal="center" vertical="center" wrapText="1"/>
    </xf>
    <xf numFmtId="0" fontId="4" fillId="18" borderId="23" xfId="0" applyFont="1" applyFill="1" applyBorder="1" applyAlignment="1">
      <alignment horizontal="center" vertical="center" wrapText="1"/>
    </xf>
    <xf numFmtId="0" fontId="4" fillId="18" borderId="22" xfId="0" applyFont="1" applyFill="1" applyBorder="1" applyAlignment="1">
      <alignment horizontal="center" vertical="center" wrapText="1"/>
    </xf>
    <xf numFmtId="0" fontId="4" fillId="18" borderId="18" xfId="0" applyFont="1" applyFill="1" applyBorder="1" applyAlignment="1">
      <alignment horizontal="center" vertical="center"/>
    </xf>
    <xf numFmtId="0" fontId="4" fillId="18" borderId="21" xfId="0" applyFont="1" applyFill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49" fontId="42" fillId="18" borderId="22" xfId="56" applyNumberFormat="1" applyFont="1" applyFill="1" applyBorder="1" applyAlignment="1">
      <alignment horizontal="center"/>
      <protection/>
    </xf>
    <xf numFmtId="49" fontId="42" fillId="18" borderId="19" xfId="56" applyNumberFormat="1" applyFont="1" applyFill="1" applyBorder="1" applyAlignment="1">
      <alignment horizontal="center"/>
      <protection/>
    </xf>
    <xf numFmtId="0" fontId="42" fillId="18" borderId="28" xfId="56" applyFont="1" applyFill="1" applyBorder="1" applyAlignment="1">
      <alignment horizontal="center"/>
      <protection/>
    </xf>
    <xf numFmtId="0" fontId="42" fillId="18" borderId="27" xfId="56" applyFont="1" applyFill="1" applyBorder="1" applyAlignment="1">
      <alignment horizontal="center"/>
      <protection/>
    </xf>
    <xf numFmtId="0" fontId="14" fillId="0" borderId="0" xfId="56" applyFont="1" applyAlignment="1">
      <alignment horizontal="center"/>
      <protection/>
    </xf>
    <xf numFmtId="0" fontId="42" fillId="18" borderId="18" xfId="56" applyFont="1" applyFill="1" applyBorder="1" applyAlignment="1">
      <alignment horizontal="center" vertical="center"/>
      <protection/>
    </xf>
    <xf numFmtId="0" fontId="42" fillId="18" borderId="21" xfId="56" applyFont="1" applyFill="1" applyBorder="1" applyAlignment="1">
      <alignment horizontal="center" vertical="center"/>
      <protection/>
    </xf>
    <xf numFmtId="0" fontId="42" fillId="18" borderId="15" xfId="56" applyFont="1" applyFill="1" applyBorder="1" applyAlignment="1">
      <alignment horizontal="center" vertical="center"/>
      <protection/>
    </xf>
    <xf numFmtId="0" fontId="42" fillId="18" borderId="18" xfId="56" applyFont="1" applyFill="1" applyBorder="1" applyAlignment="1">
      <alignment horizontal="center" vertical="center" wrapText="1"/>
      <protection/>
    </xf>
    <xf numFmtId="0" fontId="42" fillId="18" borderId="21" xfId="56" applyFont="1" applyFill="1" applyBorder="1" applyAlignment="1">
      <alignment horizontal="center" vertical="center" wrapText="1"/>
      <protection/>
    </xf>
    <xf numFmtId="0" fontId="42" fillId="18" borderId="15" xfId="56" applyFont="1" applyFill="1" applyBorder="1" applyAlignment="1">
      <alignment horizontal="center" vertical="center" wrapText="1"/>
      <protection/>
    </xf>
    <xf numFmtId="0" fontId="42" fillId="18" borderId="22" xfId="56" applyFont="1" applyFill="1" applyBorder="1" applyAlignment="1">
      <alignment horizontal="center"/>
      <protection/>
    </xf>
    <xf numFmtId="0" fontId="42" fillId="18" borderId="19" xfId="56" applyFont="1" applyFill="1" applyBorder="1" applyAlignment="1">
      <alignment horizontal="center"/>
      <protection/>
    </xf>
    <xf numFmtId="0" fontId="41" fillId="0" borderId="0" xfId="56" applyFont="1" applyAlignment="1">
      <alignment horizontal="center"/>
      <protection/>
    </xf>
    <xf numFmtId="0" fontId="14" fillId="0" borderId="0" xfId="56" applyFont="1" applyAlignment="1" quotePrefix="1">
      <alignment horizontal="center"/>
      <protection/>
    </xf>
    <xf numFmtId="0" fontId="18" fillId="0" borderId="0" xfId="56" applyFont="1" applyAlignment="1">
      <alignment horizontal="center"/>
      <protection/>
    </xf>
    <xf numFmtId="0" fontId="10" fillId="0" borderId="0" xfId="56" applyFont="1" applyBorder="1" applyAlignment="1">
      <alignment horizontal="center"/>
      <protection/>
    </xf>
    <xf numFmtId="0" fontId="12" fillId="0" borderId="0" xfId="56" applyFont="1" applyAlignment="1">
      <alignment horizontal="right"/>
      <protection/>
    </xf>
    <xf numFmtId="0" fontId="12" fillId="0" borderId="0" xfId="56" applyFont="1" applyBorder="1" applyAlignment="1">
      <alignment horizontal="center"/>
      <protection/>
    </xf>
    <xf numFmtId="0" fontId="0" fillId="0" borderId="18" xfId="53" applyFont="1" applyFill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center"/>
      <protection/>
    </xf>
    <xf numFmtId="3" fontId="0" fillId="0" borderId="18" xfId="53" applyNumberFormat="1" applyFont="1" applyFill="1" applyBorder="1" applyAlignment="1">
      <alignment horizontal="right" vertical="center"/>
      <protection/>
    </xf>
    <xf numFmtId="3" fontId="0" fillId="0" borderId="21" xfId="53" applyNumberFormat="1" applyFont="1" applyFill="1" applyBorder="1" applyAlignment="1">
      <alignment horizontal="right" vertical="center"/>
      <protection/>
    </xf>
    <xf numFmtId="3" fontId="0" fillId="0" borderId="15" xfId="53" applyNumberFormat="1" applyFont="1" applyFill="1" applyBorder="1" applyAlignment="1">
      <alignment horizontal="right" vertical="center"/>
      <protection/>
    </xf>
    <xf numFmtId="0" fontId="0" fillId="0" borderId="18" xfId="53" applyFont="1" applyFill="1" applyBorder="1" applyAlignment="1">
      <alignment horizontal="center" vertical="top"/>
      <protection/>
    </xf>
    <xf numFmtId="0" fontId="0" fillId="0" borderId="21" xfId="53" applyFont="1" applyFill="1" applyBorder="1" applyAlignment="1">
      <alignment horizontal="center" vertical="top"/>
      <protection/>
    </xf>
    <xf numFmtId="0" fontId="0" fillId="0" borderId="15" xfId="53" applyFont="1" applyFill="1" applyBorder="1" applyAlignment="1">
      <alignment horizontal="center" vertical="top"/>
      <protection/>
    </xf>
    <xf numFmtId="0" fontId="0" fillId="0" borderId="10" xfId="53" applyFont="1" applyFill="1" applyBorder="1" applyAlignment="1">
      <alignment horizontal="center" vertical="top"/>
      <protection/>
    </xf>
    <xf numFmtId="0" fontId="0" fillId="0" borderId="10" xfId="53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horizontal="right" vertical="center"/>
      <protection/>
    </xf>
    <xf numFmtId="0" fontId="0" fillId="0" borderId="10" xfId="53" applyFont="1" applyFill="1" applyBorder="1" applyAlignment="1">
      <alignment horizontal="center" vertical="center" textRotation="90"/>
      <protection/>
    </xf>
    <xf numFmtId="0" fontId="9" fillId="0" borderId="10" xfId="53" applyFont="1" applyFill="1" applyBorder="1" applyAlignment="1">
      <alignment horizontal="center" vertical="center" textRotation="90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0" fontId="5" fillId="0" borderId="28" xfId="53" applyFont="1" applyBorder="1" applyAlignment="1">
      <alignment horizontal="center" vertical="center" wrapText="1"/>
      <protection/>
    </xf>
    <xf numFmtId="0" fontId="5" fillId="0" borderId="27" xfId="53" applyFont="1" applyBorder="1" applyAlignment="1">
      <alignment horizontal="center" vertical="center" wrapText="1"/>
      <protection/>
    </xf>
    <xf numFmtId="0" fontId="5" fillId="0" borderId="17" xfId="53" applyFont="1" applyBorder="1" applyAlignment="1">
      <alignment horizontal="center" vertical="center" wrapText="1"/>
      <protection/>
    </xf>
    <xf numFmtId="0" fontId="0" fillId="0" borderId="18" xfId="53" applyFont="1" applyFill="1" applyBorder="1" applyAlignment="1">
      <alignment horizontal="center" vertical="center" textRotation="90"/>
      <protection/>
    </xf>
    <xf numFmtId="0" fontId="0" fillId="0" borderId="21" xfId="53" applyFont="1" applyFill="1" applyBorder="1" applyAlignment="1">
      <alignment horizontal="center" vertical="center" textRotation="90"/>
      <protection/>
    </xf>
    <xf numFmtId="0" fontId="0" fillId="0" borderId="15" xfId="53" applyFont="1" applyFill="1" applyBorder="1" applyAlignment="1">
      <alignment horizontal="center" vertical="center" textRotation="90"/>
      <protection/>
    </xf>
    <xf numFmtId="0" fontId="0" fillId="0" borderId="18" xfId="53" applyFont="1" applyFill="1" applyBorder="1" applyAlignment="1">
      <alignment horizontal="left" vertical="center" wrapText="1"/>
      <protection/>
    </xf>
    <xf numFmtId="0" fontId="0" fillId="0" borderId="21" xfId="53" applyFont="1" applyFill="1" applyBorder="1" applyAlignment="1">
      <alignment horizontal="left" vertical="center" wrapText="1"/>
      <protection/>
    </xf>
    <xf numFmtId="0" fontId="0" fillId="0" borderId="15" xfId="53" applyFont="1" applyFill="1" applyBorder="1" applyAlignment="1">
      <alignment horizontal="left" vertical="center" wrapText="1"/>
      <protection/>
    </xf>
    <xf numFmtId="3" fontId="0" fillId="0" borderId="28" xfId="53" applyNumberFormat="1" applyFont="1" applyFill="1" applyBorder="1" applyAlignment="1">
      <alignment horizontal="right" vertical="center"/>
      <protection/>
    </xf>
    <xf numFmtId="0" fontId="0" fillId="0" borderId="18" xfId="53" applyFont="1" applyFill="1" applyBorder="1" applyAlignment="1">
      <alignment vertical="center" wrapText="1"/>
      <protection/>
    </xf>
    <xf numFmtId="0" fontId="0" fillId="0" borderId="21" xfId="53" applyFont="1" applyFill="1" applyBorder="1" applyAlignment="1">
      <alignment vertical="center" wrapText="1"/>
      <protection/>
    </xf>
    <xf numFmtId="0" fontId="0" fillId="0" borderId="15" xfId="53" applyFont="1" applyFill="1" applyBorder="1" applyAlignment="1">
      <alignment vertical="center" wrapText="1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30" xfId="53" applyFont="1" applyFill="1" applyBorder="1" applyAlignment="1">
      <alignment vertical="center" wrapText="1"/>
      <protection/>
    </xf>
    <xf numFmtId="0" fontId="0" fillId="6" borderId="10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center" vertical="center" wrapText="1"/>
      <protection/>
    </xf>
    <xf numFmtId="3" fontId="12" fillId="0" borderId="10" xfId="53" applyNumberFormat="1" applyFont="1" applyBorder="1" applyAlignment="1">
      <alignment horizontal="right" vertical="center"/>
      <protection/>
    </xf>
    <xf numFmtId="0" fontId="9" fillId="0" borderId="10" xfId="53" applyFont="1" applyFill="1" applyBorder="1" applyAlignment="1">
      <alignment horizontal="center" vertical="center" textRotation="90"/>
      <protection/>
    </xf>
    <xf numFmtId="0" fontId="0" fillId="0" borderId="10" xfId="53" applyFont="1" applyFill="1" applyBorder="1" applyAlignment="1">
      <alignment horizontal="right" vertical="center"/>
      <protection/>
    </xf>
    <xf numFmtId="2" fontId="0" fillId="0" borderId="18" xfId="53" applyNumberFormat="1" applyFont="1" applyFill="1" applyBorder="1" applyAlignment="1">
      <alignment horizontal="justify" vertical="center" wrapText="1"/>
      <protection/>
    </xf>
    <xf numFmtId="2" fontId="0" fillId="0" borderId="21" xfId="55" applyNumberFormat="1" applyBorder="1" applyAlignment="1">
      <alignment horizontal="justify" vertical="center" wrapText="1"/>
      <protection/>
    </xf>
    <xf numFmtId="2" fontId="0" fillId="0" borderId="15" xfId="55" applyNumberFormat="1" applyBorder="1" applyAlignment="1">
      <alignment horizontal="justify" vertical="center" wrapText="1"/>
      <protection/>
    </xf>
    <xf numFmtId="0" fontId="0" fillId="0" borderId="18" xfId="53" applyFont="1" applyFill="1" applyBorder="1" applyAlignment="1">
      <alignment horizontal="fill" vertical="center"/>
      <protection/>
    </xf>
    <xf numFmtId="0" fontId="0" fillId="0" borderId="21" xfId="53" applyFont="1" applyFill="1" applyBorder="1" applyAlignment="1">
      <alignment horizontal="fill" vertical="center"/>
      <protection/>
    </xf>
    <xf numFmtId="0" fontId="0" fillId="0" borderId="15" xfId="53" applyFont="1" applyFill="1" applyBorder="1" applyAlignment="1">
      <alignment horizontal="fill" vertical="center"/>
      <protection/>
    </xf>
    <xf numFmtId="0" fontId="0" fillId="0" borderId="10" xfId="53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0" fontId="0" fillId="0" borderId="10" xfId="53" applyFont="1" applyFill="1" applyBorder="1" applyAlignment="1">
      <alignment horizontal="center" vertical="center" textRotation="90"/>
      <protection/>
    </xf>
    <xf numFmtId="0" fontId="0" fillId="0" borderId="17" xfId="53" applyFont="1" applyFill="1" applyBorder="1" applyAlignment="1">
      <alignment horizontal="center" vertical="center"/>
      <protection/>
    </xf>
    <xf numFmtId="0" fontId="0" fillId="0" borderId="10" xfId="53" applyFont="1" applyFill="1" applyBorder="1" applyAlignment="1">
      <alignment horizontal="left" vertical="center" wrapText="1"/>
      <protection/>
    </xf>
    <xf numFmtId="0" fontId="0" fillId="0" borderId="10" xfId="53" applyFont="1" applyFill="1" applyBorder="1" applyAlignment="1">
      <alignment horizontal="center" vertical="top"/>
      <protection/>
    </xf>
    <xf numFmtId="0" fontId="13" fillId="0" borderId="10" xfId="53" applyFont="1" applyFill="1" applyBorder="1" applyAlignment="1">
      <alignment horizontal="center" vertical="center"/>
      <protection/>
    </xf>
    <xf numFmtId="3" fontId="0" fillId="0" borderId="18" xfId="53" applyNumberFormat="1" applyFont="1" applyFill="1" applyBorder="1" applyAlignment="1">
      <alignment horizontal="right" vertical="center"/>
      <protection/>
    </xf>
    <xf numFmtId="3" fontId="0" fillId="0" borderId="21" xfId="53" applyNumberFormat="1" applyFont="1" applyFill="1" applyBorder="1" applyAlignment="1">
      <alignment horizontal="right" vertical="center"/>
      <protection/>
    </xf>
    <xf numFmtId="3" fontId="0" fillId="0" borderId="15" xfId="53" applyNumberFormat="1" applyFont="1" applyFill="1" applyBorder="1" applyAlignment="1">
      <alignment horizontal="right" vertical="center"/>
      <protection/>
    </xf>
    <xf numFmtId="0" fontId="13" fillId="0" borderId="10" xfId="53" applyFont="1" applyFill="1" applyBorder="1" applyAlignment="1">
      <alignment horizontal="center" vertical="top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3" fontId="0" fillId="0" borderId="10" xfId="53" applyNumberFormat="1" applyFont="1" applyFill="1" applyBorder="1" applyAlignment="1">
      <alignment vertical="center"/>
      <protection/>
    </xf>
    <xf numFmtId="3" fontId="4" fillId="6" borderId="10" xfId="53" applyNumberFormat="1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 wrapText="1"/>
      <protection/>
    </xf>
    <xf numFmtId="0" fontId="4" fillId="6" borderId="10" xfId="53" applyFont="1" applyFill="1" applyBorder="1" applyAlignment="1">
      <alignment horizontal="center" vertical="center"/>
      <protection/>
    </xf>
    <xf numFmtId="3" fontId="0" fillId="0" borderId="0" xfId="53" applyNumberFormat="1" applyFont="1" applyBorder="1" applyAlignment="1">
      <alignment horizontal="right" vertical="center"/>
      <protection/>
    </xf>
    <xf numFmtId="0" fontId="0" fillId="0" borderId="0" xfId="53" applyFont="1" applyBorder="1" applyAlignment="1">
      <alignment horizontal="center" vertical="center"/>
      <protection/>
    </xf>
    <xf numFmtId="3" fontId="12" fillId="0" borderId="10" xfId="53" applyNumberFormat="1" applyFont="1" applyBorder="1" applyAlignment="1">
      <alignment horizontal="center" vertical="center"/>
      <protection/>
    </xf>
    <xf numFmtId="3" fontId="9" fillId="0" borderId="33" xfId="53" applyNumberFormat="1" applyFont="1" applyBorder="1" applyAlignment="1">
      <alignment horizontal="center" vertical="center"/>
      <protection/>
    </xf>
    <xf numFmtId="0" fontId="0" fillId="0" borderId="46" xfId="53" applyFont="1" applyBorder="1" applyAlignment="1">
      <alignment horizontal="center"/>
      <protection/>
    </xf>
    <xf numFmtId="0" fontId="0" fillId="0" borderId="47" xfId="53" applyFont="1" applyBorder="1" applyAlignment="1">
      <alignment horizontal="center"/>
      <protection/>
    </xf>
    <xf numFmtId="0" fontId="9" fillId="0" borderId="33" xfId="53" applyFont="1" applyBorder="1" applyAlignment="1">
      <alignment horizontal="center"/>
      <protection/>
    </xf>
    <xf numFmtId="0" fontId="9" fillId="0" borderId="41" xfId="53" applyFont="1" applyBorder="1" applyAlignment="1">
      <alignment horizontal="center" vertical="center" wrapText="1"/>
      <protection/>
    </xf>
    <xf numFmtId="0" fontId="7" fillId="0" borderId="10" xfId="53" applyFont="1" applyFill="1" applyBorder="1" applyAlignment="1">
      <alignment horizontal="left" vertical="center" wrapText="1"/>
      <protection/>
    </xf>
    <xf numFmtId="0" fontId="9" fillId="0" borderId="0" xfId="53" applyFont="1" applyBorder="1" applyAlignment="1">
      <alignment horizontal="center"/>
      <protection/>
    </xf>
    <xf numFmtId="0" fontId="9" fillId="0" borderId="0" xfId="53" applyFont="1" applyBorder="1" applyAlignment="1">
      <alignment horizontal="center" textRotation="90"/>
      <protection/>
    </xf>
    <xf numFmtId="0" fontId="0" fillId="0" borderId="48" xfId="53" applyFont="1" applyFill="1" applyBorder="1" applyAlignment="1">
      <alignment horizontal="center" vertical="center"/>
      <protection/>
    </xf>
    <xf numFmtId="0" fontId="0" fillId="0" borderId="49" xfId="53" applyFont="1" applyFill="1" applyBorder="1" applyAlignment="1">
      <alignment horizontal="center" vertical="center"/>
      <protection/>
    </xf>
    <xf numFmtId="0" fontId="0" fillId="0" borderId="50" xfId="53" applyFont="1" applyFill="1" applyBorder="1" applyAlignment="1">
      <alignment horizontal="center" vertical="center"/>
      <protection/>
    </xf>
    <xf numFmtId="0" fontId="0" fillId="0" borderId="51" xfId="53" applyFont="1" applyFill="1" applyBorder="1" applyAlignment="1">
      <alignment horizontal="center" vertical="center"/>
      <protection/>
    </xf>
    <xf numFmtId="0" fontId="7" fillId="0" borderId="31" xfId="53" applyFont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left" vertical="center" wrapText="1"/>
      <protection/>
    </xf>
    <xf numFmtId="0" fontId="0" fillId="0" borderId="53" xfId="53" applyFont="1" applyFill="1" applyBorder="1" applyAlignment="1">
      <alignment horizontal="left" vertical="center" wrapText="1"/>
      <protection/>
    </xf>
    <xf numFmtId="0" fontId="0" fillId="0" borderId="54" xfId="53" applyFont="1" applyFill="1" applyBorder="1" applyAlignment="1">
      <alignment horizontal="left" vertical="center" wrapText="1"/>
      <protection/>
    </xf>
    <xf numFmtId="3" fontId="9" fillId="0" borderId="31" xfId="53" applyNumberFormat="1" applyFont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0" fillId="0" borderId="33" xfId="53" applyFont="1" applyBorder="1" applyAlignment="1">
      <alignment horizontal="left" vertical="center" wrapText="1"/>
      <protection/>
    </xf>
    <xf numFmtId="0" fontId="9" fillId="0" borderId="55" xfId="53" applyFont="1" applyBorder="1" applyAlignment="1">
      <alignment horizontal="center" vertical="top"/>
      <protection/>
    </xf>
    <xf numFmtId="0" fontId="9" fillId="0" borderId="49" xfId="53" applyFont="1" applyBorder="1" applyAlignment="1">
      <alignment horizontal="center" vertical="top"/>
      <protection/>
    </xf>
    <xf numFmtId="0" fontId="9" fillId="0" borderId="50" xfId="53" applyFont="1" applyBorder="1" applyAlignment="1">
      <alignment horizontal="center" vertical="top"/>
      <protection/>
    </xf>
    <xf numFmtId="0" fontId="0" fillId="0" borderId="31" xfId="53" applyFont="1" applyBorder="1" applyAlignment="1">
      <alignment horizontal="left" vertical="center" wrapText="1"/>
      <protection/>
    </xf>
    <xf numFmtId="0" fontId="4" fillId="6" borderId="31" xfId="53" applyFont="1" applyFill="1" applyBorder="1" applyAlignment="1">
      <alignment horizontal="center" vertical="center" wrapText="1"/>
      <protection/>
    </xf>
    <xf numFmtId="3" fontId="4" fillId="6" borderId="31" xfId="53" applyNumberFormat="1" applyFont="1" applyFill="1" applyBorder="1" applyAlignment="1">
      <alignment horizontal="center" vertical="center" wrapText="1"/>
      <protection/>
    </xf>
    <xf numFmtId="0" fontId="4" fillId="6" borderId="32" xfId="53" applyFont="1" applyFill="1" applyBorder="1" applyAlignment="1">
      <alignment horizontal="center" vertical="center" wrapText="1"/>
      <protection/>
    </xf>
    <xf numFmtId="0" fontId="4" fillId="6" borderId="31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9" fillId="0" borderId="31" xfId="53" applyFont="1" applyBorder="1" applyAlignment="1">
      <alignment horizontal="center" vertical="center" wrapText="1"/>
      <protection/>
    </xf>
    <xf numFmtId="3" fontId="0" fillId="0" borderId="10" xfId="53" applyNumberFormat="1" applyFont="1" applyFill="1" applyBorder="1" applyAlignment="1">
      <alignment horizontal="center" vertical="center"/>
      <protection/>
    </xf>
    <xf numFmtId="0" fontId="9" fillId="0" borderId="31" xfId="53" applyFont="1" applyFill="1" applyBorder="1" applyAlignment="1">
      <alignment horizontal="center" vertical="center" wrapText="1"/>
      <protection/>
    </xf>
    <xf numFmtId="0" fontId="9" fillId="0" borderId="56" xfId="53" applyFont="1" applyBorder="1" applyAlignment="1">
      <alignment horizontal="center" vertical="center" wrapText="1"/>
      <protection/>
    </xf>
    <xf numFmtId="0" fontId="9" fillId="0" borderId="21" xfId="53" applyFont="1" applyBorder="1" applyAlignment="1">
      <alignment horizontal="center" vertical="center" wrapText="1"/>
      <protection/>
    </xf>
    <xf numFmtId="0" fontId="9" fillId="0" borderId="57" xfId="53" applyFont="1" applyBorder="1" applyAlignment="1">
      <alignment horizontal="center" vertical="center" wrapText="1"/>
      <protection/>
    </xf>
    <xf numFmtId="0" fontId="9" fillId="0" borderId="33" xfId="53" applyFont="1" applyBorder="1" applyAlignment="1">
      <alignment horizontal="center" vertical="center" wrapText="1"/>
      <protection/>
    </xf>
    <xf numFmtId="3" fontId="9" fillId="0" borderId="41" xfId="53" applyNumberFormat="1" applyFont="1" applyBorder="1" applyAlignment="1">
      <alignment horizontal="center" vertical="center"/>
      <protection/>
    </xf>
    <xf numFmtId="3" fontId="9" fillId="0" borderId="42" xfId="53" applyNumberFormat="1" applyFont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3" fontId="0" fillId="0" borderId="0" xfId="53" applyNumberFormat="1" applyFont="1" applyAlignment="1">
      <alignment horizontal="center" vertical="center"/>
      <protection/>
    </xf>
    <xf numFmtId="0" fontId="5" fillId="0" borderId="58" xfId="53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/>
    </xf>
    <xf numFmtId="0" fontId="4" fillId="18" borderId="18" xfId="0" applyFont="1" applyFill="1" applyBorder="1" applyAlignment="1">
      <alignment horizontal="center" vertical="center" wrapText="1"/>
    </xf>
    <xf numFmtId="0" fontId="4" fillId="18" borderId="2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left"/>
    </xf>
    <xf numFmtId="0" fontId="0" fillId="0" borderId="16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18" borderId="23" xfId="0" applyFont="1" applyFill="1" applyBorder="1" applyAlignment="1">
      <alignment horizontal="center" vertical="center"/>
    </xf>
    <xf numFmtId="0" fontId="4" fillId="18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4" fillId="18" borderId="28" xfId="0" applyFont="1" applyFill="1" applyBorder="1" applyAlignment="1">
      <alignment horizontal="center" vertical="center"/>
    </xf>
    <xf numFmtId="0" fontId="4" fillId="18" borderId="27" xfId="0" applyFont="1" applyFill="1" applyBorder="1" applyAlignment="1">
      <alignment horizontal="center" vertical="center"/>
    </xf>
    <xf numFmtId="0" fontId="4" fillId="18" borderId="17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top" wrapText="1"/>
    </xf>
    <xf numFmtId="0" fontId="0" fillId="0" borderId="18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38" fillId="18" borderId="18" xfId="56" applyFont="1" applyFill="1" applyBorder="1" applyAlignment="1">
      <alignment horizontal="center" vertical="center"/>
      <protection/>
    </xf>
    <xf numFmtId="0" fontId="38" fillId="18" borderId="21" xfId="56" applyFont="1" applyFill="1" applyBorder="1" applyAlignment="1">
      <alignment horizontal="center" vertical="center"/>
      <protection/>
    </xf>
    <xf numFmtId="0" fontId="38" fillId="18" borderId="15" xfId="56" applyFont="1" applyFill="1" applyBorder="1" applyAlignment="1">
      <alignment horizontal="center" vertical="center"/>
      <protection/>
    </xf>
    <xf numFmtId="0" fontId="38" fillId="18" borderId="28" xfId="56" applyFont="1" applyFill="1" applyBorder="1" applyAlignment="1">
      <alignment horizontal="center" vertical="center"/>
      <protection/>
    </xf>
    <xf numFmtId="0" fontId="38" fillId="18" borderId="27" xfId="56" applyFont="1" applyFill="1" applyBorder="1" applyAlignment="1">
      <alignment horizontal="center" vertical="center"/>
      <protection/>
    </xf>
    <xf numFmtId="0" fontId="38" fillId="18" borderId="17" xfId="56" applyFont="1" applyFill="1" applyBorder="1" applyAlignment="1">
      <alignment horizontal="center" vertical="center"/>
      <protection/>
    </xf>
    <xf numFmtId="0" fontId="18" fillId="18" borderId="28" xfId="56" applyFont="1" applyFill="1" applyBorder="1" applyAlignment="1">
      <alignment horizontal="center" vertical="center"/>
      <protection/>
    </xf>
    <xf numFmtId="0" fontId="18" fillId="18" borderId="17" xfId="56" applyFont="1" applyFill="1" applyBorder="1" applyAlignment="1">
      <alignment horizontal="center" vertical="center"/>
      <protection/>
    </xf>
    <xf numFmtId="0" fontId="38" fillId="18" borderId="18" xfId="56" applyFont="1" applyFill="1" applyBorder="1" applyAlignment="1">
      <alignment horizontal="center" wrapText="1"/>
      <protection/>
    </xf>
    <xf numFmtId="0" fontId="38" fillId="18" borderId="21" xfId="56" applyFont="1" applyFill="1" applyBorder="1" applyAlignment="1">
      <alignment horizontal="center" wrapText="1"/>
      <protection/>
    </xf>
    <xf numFmtId="0" fontId="38" fillId="18" borderId="15" xfId="56" applyFont="1" applyFill="1" applyBorder="1" applyAlignment="1">
      <alignment horizontal="center" wrapText="1"/>
      <protection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INFORMACJA za  I półrocze 2009 ZAŁĄCZNIKI" xfId="52"/>
    <cellStyle name="Normalny_Inwestycje  2008 - Przemek - z dnia 14.11.07" xfId="53"/>
    <cellStyle name="Normalny_SPRAWOZDANIE  2005  - Załączniki" xfId="54"/>
    <cellStyle name="Normalny_ZAŁĄCZNIIK INWESTYCYJNY 2010" xfId="55"/>
    <cellStyle name="Normalny_Załączniki do budżetu na rok 2007- alkoh. i sołectwa 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e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 1a'!$D$16:$D$19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23,33%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12,08%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2a!$E$19:$E$27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1171575</xdr:colOff>
      <xdr:row>21</xdr:row>
      <xdr:rowOff>123825</xdr:rowOff>
    </xdr:from>
    <xdr:to>
      <xdr:col>2</xdr:col>
      <xdr:colOff>628650</xdr:colOff>
      <xdr:row>37</xdr:row>
      <xdr:rowOff>47625</xdr:rowOff>
    </xdr:to>
    <xdr:graphicFrame>
      <xdr:nvGraphicFramePr>
        <xdr:cNvPr id="1" name="Chart 1"/>
        <xdr:cNvGraphicFramePr/>
      </xdr:nvGraphicFramePr>
      <xdr:xfrm>
        <a:off x="1552575" y="4514850"/>
        <a:ext cx="4171950" cy="2209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914400</xdr:colOff>
      <xdr:row>34</xdr:row>
      <xdr:rowOff>114300</xdr:rowOff>
    </xdr:from>
    <xdr:to>
      <xdr:col>3</xdr:col>
      <xdr:colOff>514350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1295400" y="6486525"/>
        <a:ext cx="6219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4"/>
  <sheetViews>
    <sheetView view="pageBreakPreview" zoomScale="75" zoomScaleNormal="75" zoomScaleSheetLayoutView="75" workbookViewId="0" topLeftCell="C1">
      <selection activeCell="D195" sqref="D195"/>
    </sheetView>
  </sheetViews>
  <sheetFormatPr defaultColWidth="9.00390625" defaultRowHeight="12.75"/>
  <cols>
    <col min="1" max="1" width="7.25390625" style="0" customWidth="1"/>
    <col min="2" max="2" width="10.00390625" style="0" customWidth="1"/>
    <col min="3" max="3" width="8.875" style="0" customWidth="1"/>
    <col min="4" max="4" width="85.875" style="0" customWidth="1"/>
    <col min="5" max="6" width="20.75390625" style="0" customWidth="1"/>
    <col min="7" max="7" width="21.875" style="0" customWidth="1"/>
  </cols>
  <sheetData>
    <row r="1" ht="12.75">
      <c r="H1" s="228"/>
    </row>
    <row r="2" spans="2:8" ht="18">
      <c r="B2" s="594" t="s">
        <v>167</v>
      </c>
      <c r="C2" s="594"/>
      <c r="D2" s="594"/>
      <c r="E2" s="594"/>
      <c r="F2" s="594"/>
      <c r="G2" s="594"/>
      <c r="H2" s="228"/>
    </row>
    <row r="3" spans="2:8" ht="18">
      <c r="B3" s="2"/>
      <c r="C3" s="2"/>
      <c r="D3" s="2"/>
      <c r="E3" s="2"/>
      <c r="F3" s="2"/>
      <c r="H3" s="228"/>
    </row>
    <row r="4" spans="7:8" ht="12.75">
      <c r="G4" s="13" t="s">
        <v>281</v>
      </c>
      <c r="H4" s="228"/>
    </row>
    <row r="5" spans="1:8" s="35" customFormat="1" ht="15" customHeight="1">
      <c r="A5" s="595" t="s">
        <v>252</v>
      </c>
      <c r="B5" s="597" t="s">
        <v>253</v>
      </c>
      <c r="C5" s="595" t="s">
        <v>298</v>
      </c>
      <c r="D5" s="595" t="s">
        <v>295</v>
      </c>
      <c r="E5" s="600" t="s">
        <v>79</v>
      </c>
      <c r="F5" s="602" t="s">
        <v>286</v>
      </c>
      <c r="G5" s="603"/>
      <c r="H5" s="229"/>
    </row>
    <row r="6" spans="1:8" s="35" customFormat="1" ht="19.5" customHeight="1">
      <c r="A6" s="596"/>
      <c r="B6" s="598"/>
      <c r="C6" s="596"/>
      <c r="D6" s="596"/>
      <c r="E6" s="601"/>
      <c r="F6" s="604" t="s">
        <v>232</v>
      </c>
      <c r="G6" s="600" t="s">
        <v>233</v>
      </c>
      <c r="H6" s="229"/>
    </row>
    <row r="7" spans="1:8" s="35" customFormat="1" ht="19.5" customHeight="1">
      <c r="A7" s="596"/>
      <c r="B7" s="598"/>
      <c r="C7" s="599"/>
      <c r="D7" s="599"/>
      <c r="E7" s="599"/>
      <c r="F7" s="605"/>
      <c r="G7" s="606"/>
      <c r="H7" s="229"/>
    </row>
    <row r="8" spans="1:8" s="42" customFormat="1" ht="7.5" customHeight="1">
      <c r="A8" s="168">
        <v>1</v>
      </c>
      <c r="B8" s="227">
        <v>2</v>
      </c>
      <c r="C8" s="169">
        <v>3</v>
      </c>
      <c r="D8" s="169">
        <v>4</v>
      </c>
      <c r="E8" s="169">
        <v>5</v>
      </c>
      <c r="F8" s="169">
        <v>6</v>
      </c>
      <c r="G8" s="169">
        <v>7</v>
      </c>
      <c r="H8" s="230"/>
    </row>
    <row r="9" spans="1:8" s="42" customFormat="1" ht="19.5" customHeight="1">
      <c r="A9" s="172" t="s">
        <v>402</v>
      </c>
      <c r="B9" s="231"/>
      <c r="C9" s="173"/>
      <c r="D9" s="116" t="s">
        <v>404</v>
      </c>
      <c r="E9" s="128">
        <f>SUM(E10)</f>
        <v>3206500</v>
      </c>
      <c r="F9" s="128">
        <f>SUM(F10)</f>
        <v>6500</v>
      </c>
      <c r="G9" s="128">
        <f>SUM(G10)</f>
        <v>3200000</v>
      </c>
      <c r="H9" s="230"/>
    </row>
    <row r="10" spans="1:8" s="42" customFormat="1" ht="19.5" customHeight="1">
      <c r="A10" s="171"/>
      <c r="B10" s="232" t="s">
        <v>408</v>
      </c>
      <c r="C10" s="171"/>
      <c r="D10" s="174" t="s">
        <v>314</v>
      </c>
      <c r="E10" s="83">
        <f>SUM(E11:E14)</f>
        <v>3206500</v>
      </c>
      <c r="F10" s="83">
        <f>SUM(F11:F14)</f>
        <v>6500</v>
      </c>
      <c r="G10" s="83">
        <f>SUM(G14)</f>
        <v>3200000</v>
      </c>
      <c r="H10" s="230"/>
    </row>
    <row r="11" spans="1:8" s="42" customFormat="1" ht="19.5" customHeight="1">
      <c r="A11" s="171"/>
      <c r="B11" s="232"/>
      <c r="C11" s="76" t="s">
        <v>303</v>
      </c>
      <c r="D11" s="77" t="s">
        <v>361</v>
      </c>
      <c r="E11" s="78">
        <v>6500</v>
      </c>
      <c r="F11" s="78">
        <v>6500</v>
      </c>
      <c r="G11" s="78">
        <v>0</v>
      </c>
      <c r="H11" s="230"/>
    </row>
    <row r="12" spans="1:8" s="42" customFormat="1" ht="19.5" customHeight="1">
      <c r="A12" s="171"/>
      <c r="B12" s="232"/>
      <c r="C12" s="76"/>
      <c r="D12" s="77" t="s">
        <v>362</v>
      </c>
      <c r="E12" s="83"/>
      <c r="F12" s="83"/>
      <c r="G12" s="83"/>
      <c r="H12" s="230"/>
    </row>
    <row r="13" spans="1:8" s="42" customFormat="1" ht="19.5" customHeight="1">
      <c r="A13" s="171"/>
      <c r="B13" s="232"/>
      <c r="C13" s="76"/>
      <c r="D13" s="77" t="s">
        <v>363</v>
      </c>
      <c r="E13" s="83"/>
      <c r="F13" s="83"/>
      <c r="G13" s="83"/>
      <c r="H13" s="230"/>
    </row>
    <row r="14" spans="1:8" s="42" customFormat="1" ht="19.5" customHeight="1">
      <c r="A14" s="171"/>
      <c r="B14" s="233"/>
      <c r="C14" s="76" t="s">
        <v>305</v>
      </c>
      <c r="D14" s="77" t="s">
        <v>364</v>
      </c>
      <c r="E14" s="78">
        <v>3200000</v>
      </c>
      <c r="F14" s="78">
        <v>0</v>
      </c>
      <c r="G14" s="78">
        <v>3200000</v>
      </c>
      <c r="H14" s="230"/>
    </row>
    <row r="15" spans="1:8" s="42" customFormat="1" ht="19.5" customHeight="1">
      <c r="A15" s="171"/>
      <c r="B15" s="233"/>
      <c r="C15" s="76"/>
      <c r="D15" s="77" t="s">
        <v>365</v>
      </c>
      <c r="E15" s="171"/>
      <c r="F15" s="171"/>
      <c r="G15" s="171"/>
      <c r="H15" s="230"/>
    </row>
    <row r="16" spans="1:8" s="42" customFormat="1" ht="19.5" customHeight="1">
      <c r="A16" s="170"/>
      <c r="B16" s="234"/>
      <c r="C16" s="170"/>
      <c r="D16" s="170"/>
      <c r="E16" s="170"/>
      <c r="F16" s="170"/>
      <c r="G16" s="170"/>
      <c r="H16" s="230"/>
    </row>
    <row r="17" spans="1:8" s="42" customFormat="1" ht="19.5" customHeight="1">
      <c r="A17" s="172">
        <v>600</v>
      </c>
      <c r="B17" s="231"/>
      <c r="C17" s="173"/>
      <c r="D17" s="116" t="s">
        <v>524</v>
      </c>
      <c r="E17" s="128">
        <f>SUM(E18)</f>
        <v>1515800</v>
      </c>
      <c r="F17" s="128">
        <f>SUM(F18)</f>
        <v>0</v>
      </c>
      <c r="G17" s="128">
        <f>SUM(G18)</f>
        <v>1515800</v>
      </c>
      <c r="H17" s="230"/>
    </row>
    <row r="18" spans="1:8" s="42" customFormat="1" ht="19.5" customHeight="1">
      <c r="A18" s="171"/>
      <c r="B18" s="357">
        <v>60016</v>
      </c>
      <c r="C18" s="358"/>
      <c r="D18" s="174" t="s">
        <v>244</v>
      </c>
      <c r="E18" s="359">
        <f>SUM(E19)</f>
        <v>1515800</v>
      </c>
      <c r="F18" s="171"/>
      <c r="G18" s="367">
        <f>SUM(G19)</f>
        <v>1515800</v>
      </c>
      <c r="H18" s="230"/>
    </row>
    <row r="19" spans="1:8" s="42" customFormat="1" ht="19.5" customHeight="1">
      <c r="A19" s="171"/>
      <c r="B19" s="357"/>
      <c r="C19" s="360">
        <v>6330</v>
      </c>
      <c r="D19" s="361" t="s">
        <v>525</v>
      </c>
      <c r="E19" s="365">
        <v>1515800</v>
      </c>
      <c r="F19" s="366"/>
      <c r="G19" s="366">
        <v>1515800</v>
      </c>
      <c r="H19" s="230"/>
    </row>
    <row r="20" spans="1:8" s="42" customFormat="1" ht="19.5" customHeight="1">
      <c r="A20" s="171"/>
      <c r="B20" s="357"/>
      <c r="C20" s="360"/>
      <c r="D20" s="361" t="s">
        <v>526</v>
      </c>
      <c r="E20" s="362"/>
      <c r="F20" s="171"/>
      <c r="G20" s="171"/>
      <c r="H20" s="230"/>
    </row>
    <row r="21" spans="1:8" s="42" customFormat="1" ht="19.5" customHeight="1">
      <c r="A21" s="171"/>
      <c r="B21" s="357"/>
      <c r="C21" s="363"/>
      <c r="D21" s="364"/>
      <c r="E21" s="362"/>
      <c r="F21" s="171"/>
      <c r="G21" s="171"/>
      <c r="H21" s="230"/>
    </row>
    <row r="22" spans="1:8" s="42" customFormat="1" ht="19.5" customHeight="1">
      <c r="A22" s="116">
        <v>700</v>
      </c>
      <c r="B22" s="502"/>
      <c r="C22" s="173"/>
      <c r="D22" s="116" t="s">
        <v>297</v>
      </c>
      <c r="E22" s="128">
        <f>SUM(E23+E28)</f>
        <v>16567439</v>
      </c>
      <c r="F22" s="128">
        <f>SUM(F23+F28)</f>
        <v>2596500</v>
      </c>
      <c r="G22" s="128">
        <f>SUM(G23+G28)</f>
        <v>13970939</v>
      </c>
      <c r="H22" s="230"/>
    </row>
    <row r="23" spans="1:8" s="42" customFormat="1" ht="19.5" customHeight="1">
      <c r="A23" s="74"/>
      <c r="B23" s="504">
        <v>70004</v>
      </c>
      <c r="C23" s="101"/>
      <c r="D23" s="88" t="s">
        <v>75</v>
      </c>
      <c r="E23" s="105">
        <v>1700000</v>
      </c>
      <c r="F23" s="73">
        <f>SUM(F24)</f>
        <v>1700000</v>
      </c>
      <c r="G23" s="503">
        <v>0</v>
      </c>
      <c r="H23" s="230"/>
    </row>
    <row r="24" spans="1:8" s="42" customFormat="1" ht="19.5" customHeight="1">
      <c r="A24" s="74"/>
      <c r="B24" s="504"/>
      <c r="C24" s="76" t="s">
        <v>303</v>
      </c>
      <c r="D24" s="77" t="s">
        <v>361</v>
      </c>
      <c r="E24" s="505">
        <v>1700000</v>
      </c>
      <c r="F24" s="515">
        <v>1700000</v>
      </c>
      <c r="G24" s="506">
        <v>0</v>
      </c>
      <c r="H24" s="230"/>
    </row>
    <row r="25" spans="1:8" s="42" customFormat="1" ht="19.5" customHeight="1">
      <c r="A25" s="74"/>
      <c r="B25" s="91"/>
      <c r="C25" s="76"/>
      <c r="D25" s="77" t="s">
        <v>362</v>
      </c>
      <c r="E25" s="184"/>
      <c r="F25" s="83"/>
      <c r="G25" s="503"/>
      <c r="H25" s="230"/>
    </row>
    <row r="26" spans="1:8" s="42" customFormat="1" ht="19.5" customHeight="1">
      <c r="A26" s="74"/>
      <c r="B26" s="91"/>
      <c r="C26" s="76"/>
      <c r="D26" s="77" t="s">
        <v>363</v>
      </c>
      <c r="E26" s="184"/>
      <c r="F26" s="83"/>
      <c r="G26" s="503"/>
      <c r="H26" s="230"/>
    </row>
    <row r="27" spans="1:8" s="42" customFormat="1" ht="19.5" customHeight="1">
      <c r="A27" s="74"/>
      <c r="B27" s="91"/>
      <c r="C27" s="101"/>
      <c r="D27" s="74"/>
      <c r="E27" s="184"/>
      <c r="F27" s="83"/>
      <c r="G27" s="503"/>
      <c r="H27" s="230"/>
    </row>
    <row r="28" spans="1:8" s="42" customFormat="1" ht="19.5" customHeight="1">
      <c r="A28" s="74"/>
      <c r="B28" s="94">
        <v>70005</v>
      </c>
      <c r="C28" s="101"/>
      <c r="D28" s="74" t="s">
        <v>300</v>
      </c>
      <c r="E28" s="184">
        <f>SUM(E29:E38)</f>
        <v>14867439</v>
      </c>
      <c r="F28" s="83">
        <f>SUM(F29:F38)</f>
        <v>896500</v>
      </c>
      <c r="G28" s="503">
        <f>SUM(G29:G38)</f>
        <v>13970939</v>
      </c>
      <c r="H28" s="230"/>
    </row>
    <row r="29" spans="1:8" s="42" customFormat="1" ht="19.5" customHeight="1">
      <c r="A29" s="74"/>
      <c r="B29" s="74"/>
      <c r="C29" s="76" t="s">
        <v>301</v>
      </c>
      <c r="D29" s="77" t="s">
        <v>358</v>
      </c>
      <c r="E29" s="106">
        <v>270000</v>
      </c>
      <c r="F29" s="78">
        <v>270000</v>
      </c>
      <c r="G29" s="514">
        <v>0</v>
      </c>
      <c r="H29" s="230"/>
    </row>
    <row r="30" spans="1:8" s="42" customFormat="1" ht="19.5" customHeight="1">
      <c r="A30" s="74"/>
      <c r="B30" s="74"/>
      <c r="C30" s="76" t="s">
        <v>302</v>
      </c>
      <c r="D30" s="77" t="s">
        <v>359</v>
      </c>
      <c r="E30" s="78">
        <v>1500</v>
      </c>
      <c r="F30" s="78">
        <v>1500</v>
      </c>
      <c r="G30" s="78">
        <v>0</v>
      </c>
      <c r="H30" s="230"/>
    </row>
    <row r="31" spans="1:8" s="42" customFormat="1" ht="19.5" customHeight="1">
      <c r="A31" s="74"/>
      <c r="B31" s="91"/>
      <c r="C31" s="76" t="s">
        <v>303</v>
      </c>
      <c r="D31" s="77" t="s">
        <v>361</v>
      </c>
      <c r="E31" s="78">
        <v>600000</v>
      </c>
      <c r="F31" s="78">
        <v>600000</v>
      </c>
      <c r="G31" s="78">
        <v>0</v>
      </c>
      <c r="H31" s="230"/>
    </row>
    <row r="32" spans="1:8" s="42" customFormat="1" ht="19.5" customHeight="1">
      <c r="A32" s="74"/>
      <c r="B32" s="91"/>
      <c r="C32" s="76"/>
      <c r="D32" s="77" t="s">
        <v>362</v>
      </c>
      <c r="E32" s="78"/>
      <c r="F32" s="78"/>
      <c r="G32" s="78"/>
      <c r="H32" s="230"/>
    </row>
    <row r="33" spans="1:8" s="42" customFormat="1" ht="19.5" customHeight="1">
      <c r="A33" s="74"/>
      <c r="B33" s="91"/>
      <c r="C33" s="76"/>
      <c r="D33" s="77" t="s">
        <v>363</v>
      </c>
      <c r="E33" s="78"/>
      <c r="F33" s="78"/>
      <c r="G33" s="78"/>
      <c r="H33" s="230"/>
    </row>
    <row r="34" spans="1:8" s="42" customFormat="1" ht="19.5" customHeight="1">
      <c r="A34" s="74"/>
      <c r="B34" s="91"/>
      <c r="C34" s="76" t="s">
        <v>304</v>
      </c>
      <c r="D34" s="77" t="s">
        <v>360</v>
      </c>
      <c r="E34" s="85">
        <v>30000</v>
      </c>
      <c r="F34" s="78">
        <v>0</v>
      </c>
      <c r="G34" s="78">
        <v>30000</v>
      </c>
      <c r="H34" s="230"/>
    </row>
    <row r="35" spans="1:8" s="42" customFormat="1" ht="19.5" customHeight="1">
      <c r="A35" s="74"/>
      <c r="B35" s="91"/>
      <c r="C35" s="76"/>
      <c r="D35" s="77" t="s">
        <v>234</v>
      </c>
      <c r="E35" s="78"/>
      <c r="F35" s="78"/>
      <c r="G35" s="78"/>
      <c r="H35" s="230"/>
    </row>
    <row r="36" spans="1:8" s="42" customFormat="1" ht="19.5" customHeight="1">
      <c r="A36" s="74"/>
      <c r="B36" s="91"/>
      <c r="C36" s="76" t="s">
        <v>305</v>
      </c>
      <c r="D36" s="77" t="s">
        <v>364</v>
      </c>
      <c r="E36" s="78">
        <v>13940939</v>
      </c>
      <c r="F36" s="78">
        <v>0</v>
      </c>
      <c r="G36" s="78">
        <v>13940939</v>
      </c>
      <c r="H36" s="230"/>
    </row>
    <row r="37" spans="1:8" s="42" customFormat="1" ht="19.5" customHeight="1">
      <c r="A37" s="74"/>
      <c r="B37" s="91"/>
      <c r="C37" s="76"/>
      <c r="D37" s="77" t="s">
        <v>365</v>
      </c>
      <c r="E37" s="78"/>
      <c r="F37" s="78"/>
      <c r="G37" s="78"/>
      <c r="H37" s="230"/>
    </row>
    <row r="38" spans="1:8" s="42" customFormat="1" ht="19.5" customHeight="1">
      <c r="A38" s="74"/>
      <c r="B38" s="91"/>
      <c r="C38" s="76" t="s">
        <v>306</v>
      </c>
      <c r="D38" s="77" t="s">
        <v>307</v>
      </c>
      <c r="E38" s="78">
        <v>25000</v>
      </c>
      <c r="F38" s="78">
        <v>25000</v>
      </c>
      <c r="G38" s="78">
        <v>0</v>
      </c>
      <c r="H38" s="230"/>
    </row>
    <row r="39" spans="1:8" s="42" customFormat="1" ht="19.5" customHeight="1">
      <c r="A39" s="79"/>
      <c r="B39" s="98"/>
      <c r="C39" s="81"/>
      <c r="D39" s="80"/>
      <c r="E39" s="82"/>
      <c r="F39" s="82"/>
      <c r="G39" s="82"/>
      <c r="H39" s="230"/>
    </row>
    <row r="40" spans="1:8" s="42" customFormat="1" ht="19.5" customHeight="1">
      <c r="A40" s="118">
        <v>710</v>
      </c>
      <c r="B40" s="122"/>
      <c r="C40" s="119"/>
      <c r="D40" s="118" t="s">
        <v>308</v>
      </c>
      <c r="E40" s="120">
        <f>SUM(E41+E44)</f>
        <v>432000</v>
      </c>
      <c r="F40" s="120">
        <f>SUM(F41+F44)</f>
        <v>432000</v>
      </c>
      <c r="G40" s="120">
        <v>0</v>
      </c>
      <c r="H40" s="230"/>
    </row>
    <row r="41" spans="1:8" s="42" customFormat="1" ht="19.5" customHeight="1">
      <c r="A41" s="72"/>
      <c r="B41" s="89">
        <v>71004</v>
      </c>
      <c r="C41" s="84"/>
      <c r="D41" s="72" t="s">
        <v>169</v>
      </c>
      <c r="E41" s="73">
        <f>SUM(E42)</f>
        <v>420000</v>
      </c>
      <c r="F41" s="73">
        <f>SUM(F42)</f>
        <v>420000</v>
      </c>
      <c r="G41" s="73">
        <v>0</v>
      </c>
      <c r="H41" s="230"/>
    </row>
    <row r="42" spans="1:8" s="42" customFormat="1" ht="19.5" customHeight="1">
      <c r="A42" s="75"/>
      <c r="B42" s="94"/>
      <c r="C42" s="76" t="s">
        <v>316</v>
      </c>
      <c r="D42" s="77" t="s">
        <v>319</v>
      </c>
      <c r="E42" s="78">
        <v>420000</v>
      </c>
      <c r="F42" s="78">
        <v>420000</v>
      </c>
      <c r="G42" s="78">
        <v>0</v>
      </c>
      <c r="H42" s="230"/>
    </row>
    <row r="43" spans="1:8" s="42" customFormat="1" ht="19.5" customHeight="1">
      <c r="A43" s="75"/>
      <c r="B43" s="94"/>
      <c r="C43" s="391"/>
      <c r="D43" s="75"/>
      <c r="E43" s="83"/>
      <c r="F43" s="83"/>
      <c r="G43" s="83"/>
      <c r="H43" s="230"/>
    </row>
    <row r="44" spans="1:8" s="42" customFormat="1" ht="19.5" customHeight="1">
      <c r="A44" s="75"/>
      <c r="B44" s="94">
        <v>71035</v>
      </c>
      <c r="C44" s="391"/>
      <c r="D44" s="75" t="s">
        <v>309</v>
      </c>
      <c r="E44" s="83">
        <f>SUM(E45)</f>
        <v>12000</v>
      </c>
      <c r="F44" s="83">
        <f>SUM(F45)</f>
        <v>12000</v>
      </c>
      <c r="G44" s="83">
        <v>0</v>
      </c>
      <c r="H44" s="230"/>
    </row>
    <row r="45" spans="1:8" s="42" customFormat="1" ht="19.5" customHeight="1">
      <c r="A45" s="75"/>
      <c r="B45" s="91"/>
      <c r="C45" s="76">
        <v>2020</v>
      </c>
      <c r="D45" s="77" t="s">
        <v>368</v>
      </c>
      <c r="E45" s="85">
        <v>12000</v>
      </c>
      <c r="F45" s="85">
        <v>12000</v>
      </c>
      <c r="G45" s="85">
        <v>0</v>
      </c>
      <c r="H45" s="230"/>
    </row>
    <row r="46" spans="1:8" s="42" customFormat="1" ht="19.5" customHeight="1">
      <c r="A46" s="75"/>
      <c r="B46" s="91"/>
      <c r="C46" s="76"/>
      <c r="D46" s="77" t="s">
        <v>367</v>
      </c>
      <c r="E46" s="85"/>
      <c r="F46" s="85"/>
      <c r="G46" s="85"/>
      <c r="H46" s="230"/>
    </row>
    <row r="47" spans="1:8" s="42" customFormat="1" ht="19.5" customHeight="1">
      <c r="A47" s="86"/>
      <c r="B47" s="104"/>
      <c r="C47" s="87"/>
      <c r="D47" s="86" t="s">
        <v>168</v>
      </c>
      <c r="E47" s="86"/>
      <c r="F47" s="86"/>
      <c r="G47" s="86"/>
      <c r="H47" s="230"/>
    </row>
    <row r="48" spans="1:8" s="42" customFormat="1" ht="19.5" customHeight="1">
      <c r="A48" s="118">
        <v>750</v>
      </c>
      <c r="B48" s="122"/>
      <c r="C48" s="119"/>
      <c r="D48" s="118" t="s">
        <v>310</v>
      </c>
      <c r="E48" s="120">
        <f>SUM(E49+E56+E59)</f>
        <v>196055</v>
      </c>
      <c r="F48" s="120">
        <f>SUM(F49,F56,F59)</f>
        <v>196055</v>
      </c>
      <c r="G48" s="120">
        <f>SUM(G49,G56,G59)</f>
        <v>0</v>
      </c>
      <c r="H48" s="230"/>
    </row>
    <row r="49" spans="1:8" s="42" customFormat="1" ht="19.5" customHeight="1">
      <c r="A49" s="88"/>
      <c r="B49" s="89">
        <v>75011</v>
      </c>
      <c r="C49" s="90"/>
      <c r="D49" s="88" t="s">
        <v>311</v>
      </c>
      <c r="E49" s="105">
        <f>SUM(E50:E53)</f>
        <v>158555</v>
      </c>
      <c r="F49" s="105">
        <f>SUM(F50:F53)</f>
        <v>158555</v>
      </c>
      <c r="G49" s="73">
        <v>0</v>
      </c>
      <c r="H49" s="230"/>
    </row>
    <row r="50" spans="1:8" s="42" customFormat="1" ht="19.5" customHeight="1">
      <c r="A50" s="74"/>
      <c r="B50" s="91"/>
      <c r="C50" s="92">
        <v>2010</v>
      </c>
      <c r="D50" s="91" t="s">
        <v>246</v>
      </c>
      <c r="E50" s="178">
        <v>158200</v>
      </c>
      <c r="F50" s="178">
        <v>158200</v>
      </c>
      <c r="G50" s="93">
        <v>0</v>
      </c>
      <c r="H50" s="230"/>
    </row>
    <row r="51" spans="1:8" s="42" customFormat="1" ht="19.5" customHeight="1">
      <c r="A51" s="74"/>
      <c r="B51" s="91"/>
      <c r="C51" s="92"/>
      <c r="D51" s="91" t="s">
        <v>369</v>
      </c>
      <c r="E51" s="178"/>
      <c r="F51" s="178"/>
      <c r="G51" s="93"/>
      <c r="H51" s="230"/>
    </row>
    <row r="52" spans="1:8" s="42" customFormat="1" ht="19.5" customHeight="1">
      <c r="A52" s="74"/>
      <c r="B52" s="91"/>
      <c r="C52" s="92"/>
      <c r="D52" s="91" t="s">
        <v>370</v>
      </c>
      <c r="E52" s="178"/>
      <c r="F52" s="178"/>
      <c r="G52" s="93"/>
      <c r="H52" s="230"/>
    </row>
    <row r="53" spans="1:8" s="42" customFormat="1" ht="19.5" customHeight="1">
      <c r="A53" s="74"/>
      <c r="B53" s="91"/>
      <c r="C53" s="92">
        <v>2360</v>
      </c>
      <c r="D53" s="91" t="s">
        <v>371</v>
      </c>
      <c r="E53" s="178">
        <v>355</v>
      </c>
      <c r="F53" s="178">
        <v>355</v>
      </c>
      <c r="G53" s="93">
        <v>0</v>
      </c>
      <c r="H53" s="230"/>
    </row>
    <row r="54" spans="1:8" s="42" customFormat="1" ht="19.5" customHeight="1">
      <c r="A54" s="74"/>
      <c r="B54" s="91"/>
      <c r="C54" s="92"/>
      <c r="D54" s="91" t="s">
        <v>369</v>
      </c>
      <c r="E54" s="178"/>
      <c r="F54" s="178"/>
      <c r="G54" s="93"/>
      <c r="H54" s="230"/>
    </row>
    <row r="55" spans="1:8" s="42" customFormat="1" ht="19.5" customHeight="1">
      <c r="A55" s="74"/>
      <c r="B55" s="91"/>
      <c r="C55" s="92"/>
      <c r="D55" s="91"/>
      <c r="E55" s="178"/>
      <c r="F55" s="178"/>
      <c r="G55" s="93"/>
      <c r="H55" s="230"/>
    </row>
    <row r="56" spans="1:8" s="42" customFormat="1" ht="19.5" customHeight="1">
      <c r="A56" s="74"/>
      <c r="B56" s="94">
        <v>75023</v>
      </c>
      <c r="C56" s="94"/>
      <c r="D56" s="74" t="s">
        <v>312</v>
      </c>
      <c r="E56" s="185">
        <f>SUM(E57:E57)</f>
        <v>2000</v>
      </c>
      <c r="F56" s="185">
        <f>SUM(F57)</f>
        <v>2000</v>
      </c>
      <c r="G56" s="95">
        <v>0</v>
      </c>
      <c r="H56" s="230"/>
    </row>
    <row r="57" spans="1:8" ht="19.5" customHeight="1">
      <c r="A57" s="74"/>
      <c r="B57" s="91"/>
      <c r="C57" s="96" t="s">
        <v>313</v>
      </c>
      <c r="D57" s="91" t="s">
        <v>372</v>
      </c>
      <c r="E57" s="178">
        <v>2000</v>
      </c>
      <c r="F57" s="178">
        <v>2000</v>
      </c>
      <c r="G57" s="93">
        <v>0</v>
      </c>
      <c r="H57" s="228"/>
    </row>
    <row r="58" spans="1:8" ht="19.5" customHeight="1">
      <c r="A58" s="74"/>
      <c r="B58" s="91"/>
      <c r="C58" s="92"/>
      <c r="D58" s="91"/>
      <c r="E58" s="178"/>
      <c r="F58" s="178"/>
      <c r="G58" s="93"/>
      <c r="H58" s="228"/>
    </row>
    <row r="59" spans="1:8" ht="19.5" customHeight="1">
      <c r="A59" s="74"/>
      <c r="B59" s="94">
        <v>75095</v>
      </c>
      <c r="C59" s="97"/>
      <c r="D59" s="74" t="s">
        <v>314</v>
      </c>
      <c r="E59" s="185">
        <f>SUM(E60:E62)</f>
        <v>35500</v>
      </c>
      <c r="F59" s="185">
        <f>SUM(F60:F62)</f>
        <v>35500</v>
      </c>
      <c r="G59" s="95">
        <f>SUM(G60:G62)</f>
        <v>0</v>
      </c>
      <c r="H59" s="228"/>
    </row>
    <row r="60" spans="1:8" ht="19.5" customHeight="1">
      <c r="A60" s="74"/>
      <c r="B60" s="94"/>
      <c r="C60" s="96" t="s">
        <v>235</v>
      </c>
      <c r="D60" s="91" t="s">
        <v>245</v>
      </c>
      <c r="E60" s="178">
        <v>500</v>
      </c>
      <c r="F60" s="178">
        <v>500</v>
      </c>
      <c r="G60" s="93">
        <v>0</v>
      </c>
      <c r="H60" s="228"/>
    </row>
    <row r="61" spans="1:8" ht="19.5" customHeight="1">
      <c r="A61" s="74"/>
      <c r="B61" s="91"/>
      <c r="C61" s="96" t="s">
        <v>306</v>
      </c>
      <c r="D61" s="91" t="s">
        <v>315</v>
      </c>
      <c r="E61" s="178">
        <v>5000</v>
      </c>
      <c r="F61" s="178">
        <v>5000</v>
      </c>
      <c r="G61" s="93">
        <v>0</v>
      </c>
      <c r="H61" s="228"/>
    </row>
    <row r="62" spans="1:8" ht="19.5" customHeight="1">
      <c r="A62" s="74"/>
      <c r="B62" s="91"/>
      <c r="C62" s="96" t="s">
        <v>316</v>
      </c>
      <c r="D62" s="91" t="s">
        <v>373</v>
      </c>
      <c r="E62" s="178">
        <v>30000</v>
      </c>
      <c r="F62" s="178">
        <v>30000</v>
      </c>
      <c r="G62" s="93">
        <v>0</v>
      </c>
      <c r="H62" s="228"/>
    </row>
    <row r="63" spans="1:8" ht="19.5" customHeight="1">
      <c r="A63" s="79"/>
      <c r="B63" s="98"/>
      <c r="C63" s="99"/>
      <c r="D63" s="98"/>
      <c r="E63" s="177"/>
      <c r="F63" s="177"/>
      <c r="G63" s="100"/>
      <c r="H63" s="228"/>
    </row>
    <row r="64" spans="1:8" ht="19.5" customHeight="1">
      <c r="A64" s="121">
        <v>751</v>
      </c>
      <c r="B64" s="122"/>
      <c r="C64" s="123"/>
      <c r="D64" s="121" t="s">
        <v>375</v>
      </c>
      <c r="E64" s="120">
        <f>SUM(E66)</f>
        <v>3720</v>
      </c>
      <c r="F64" s="120">
        <f>SUM(F66)</f>
        <v>3720</v>
      </c>
      <c r="G64" s="120">
        <v>0</v>
      </c>
      <c r="H64" s="228"/>
    </row>
    <row r="65" spans="1:8" ht="19.5" customHeight="1">
      <c r="A65" s="121"/>
      <c r="B65" s="122"/>
      <c r="C65" s="123"/>
      <c r="D65" s="121" t="s">
        <v>376</v>
      </c>
      <c r="E65" s="124"/>
      <c r="F65" s="124"/>
      <c r="G65" s="124"/>
      <c r="H65" s="228"/>
    </row>
    <row r="66" spans="1:8" ht="19.5" customHeight="1">
      <c r="A66" s="88"/>
      <c r="B66" s="102">
        <v>75101</v>
      </c>
      <c r="C66" s="103"/>
      <c r="D66" s="88" t="s">
        <v>375</v>
      </c>
      <c r="E66" s="73">
        <v>3720</v>
      </c>
      <c r="F66" s="73">
        <v>3720</v>
      </c>
      <c r="G66" s="73">
        <v>0</v>
      </c>
      <c r="H66" s="228"/>
    </row>
    <row r="67" spans="1:8" ht="19.5" customHeight="1">
      <c r="A67" s="74"/>
      <c r="B67" s="91"/>
      <c r="C67" s="92">
        <v>2010</v>
      </c>
      <c r="D67" s="91" t="s">
        <v>246</v>
      </c>
      <c r="E67" s="93">
        <v>3720</v>
      </c>
      <c r="F67" s="93">
        <v>3720</v>
      </c>
      <c r="G67" s="93">
        <v>0</v>
      </c>
      <c r="H67" s="228"/>
    </row>
    <row r="68" spans="1:8" ht="19.5" customHeight="1">
      <c r="A68" s="74"/>
      <c r="B68" s="91"/>
      <c r="C68" s="92"/>
      <c r="D68" s="91" t="s">
        <v>369</v>
      </c>
      <c r="E68" s="93"/>
      <c r="F68" s="93"/>
      <c r="G68" s="93"/>
      <c r="H68" s="228"/>
    </row>
    <row r="69" spans="1:8" ht="19.5" customHeight="1">
      <c r="A69" s="74"/>
      <c r="B69" s="74"/>
      <c r="C69" s="92"/>
      <c r="D69" s="91" t="s">
        <v>370</v>
      </c>
      <c r="E69" s="93"/>
      <c r="F69" s="93"/>
      <c r="G69" s="93"/>
      <c r="H69" s="228"/>
    </row>
    <row r="70" spans="1:8" ht="19.5" customHeight="1">
      <c r="A70" s="79"/>
      <c r="B70" s="79"/>
      <c r="C70" s="104"/>
      <c r="D70" s="98"/>
      <c r="E70" s="100"/>
      <c r="F70" s="100"/>
      <c r="G70" s="100"/>
      <c r="H70" s="228"/>
    </row>
    <row r="71" spans="1:8" ht="19.5" customHeight="1">
      <c r="A71" s="118">
        <v>754</v>
      </c>
      <c r="B71" s="121"/>
      <c r="C71" s="125"/>
      <c r="D71" s="120" t="s">
        <v>317</v>
      </c>
      <c r="E71" s="120">
        <f>SUM(E72)</f>
        <v>2000</v>
      </c>
      <c r="F71" s="120">
        <f>SUM(F72)</f>
        <v>2000</v>
      </c>
      <c r="G71" s="120">
        <v>0</v>
      </c>
      <c r="H71" s="228"/>
    </row>
    <row r="72" spans="1:8" ht="19.5" customHeight="1">
      <c r="A72" s="88"/>
      <c r="B72" s="88">
        <v>75412</v>
      </c>
      <c r="C72" s="103"/>
      <c r="D72" s="105" t="s">
        <v>318</v>
      </c>
      <c r="E72" s="73">
        <f>SUM(E73)</f>
        <v>2000</v>
      </c>
      <c r="F72" s="73">
        <f>SUM(F73)</f>
        <v>2000</v>
      </c>
      <c r="G72" s="73">
        <v>0</v>
      </c>
      <c r="H72" s="228"/>
    </row>
    <row r="73" spans="1:8" ht="19.5" customHeight="1">
      <c r="A73" s="74"/>
      <c r="B73" s="74"/>
      <c r="C73" s="96" t="s">
        <v>316</v>
      </c>
      <c r="D73" s="106" t="s">
        <v>319</v>
      </c>
      <c r="E73" s="78">
        <v>2000</v>
      </c>
      <c r="F73" s="78">
        <v>2000</v>
      </c>
      <c r="G73" s="78">
        <v>0</v>
      </c>
      <c r="H73" s="228"/>
    </row>
    <row r="74" spans="1:8" ht="19.5" customHeight="1">
      <c r="A74" s="79"/>
      <c r="B74" s="98"/>
      <c r="C74" s="107"/>
      <c r="D74" s="98"/>
      <c r="E74" s="82"/>
      <c r="F74" s="82"/>
      <c r="G74" s="82"/>
      <c r="H74" s="228"/>
    </row>
    <row r="75" spans="1:8" ht="19.5" customHeight="1">
      <c r="A75" s="121">
        <v>756</v>
      </c>
      <c r="B75" s="121"/>
      <c r="C75" s="126"/>
      <c r="D75" s="121" t="s">
        <v>391</v>
      </c>
      <c r="E75" s="117">
        <f>SUM(E77,E82,E93,E107,E114,)</f>
        <v>18636386</v>
      </c>
      <c r="F75" s="117">
        <f>SUM(F77,F82,F93,F107,F114,)</f>
        <v>18636386</v>
      </c>
      <c r="G75" s="117">
        <v>0</v>
      </c>
      <c r="H75" s="228"/>
    </row>
    <row r="76" spans="1:8" ht="19.5" customHeight="1">
      <c r="A76" s="121"/>
      <c r="B76" s="121"/>
      <c r="C76" s="126"/>
      <c r="D76" s="121" t="s">
        <v>392</v>
      </c>
      <c r="E76" s="120"/>
      <c r="F76" s="120"/>
      <c r="G76" s="120"/>
      <c r="H76" s="228"/>
    </row>
    <row r="77" spans="1:8" ht="19.5" customHeight="1">
      <c r="A77" s="88"/>
      <c r="B77" s="88">
        <v>75601</v>
      </c>
      <c r="C77" s="90"/>
      <c r="D77" s="88" t="s">
        <v>320</v>
      </c>
      <c r="E77" s="105">
        <f>SUM(E78:E80)</f>
        <v>15500</v>
      </c>
      <c r="F77" s="105">
        <f>SUM(F78:F80)</f>
        <v>15500</v>
      </c>
      <c r="G77" s="73">
        <v>0</v>
      </c>
      <c r="H77" s="228"/>
    </row>
    <row r="78" spans="1:8" ht="19.5" customHeight="1">
      <c r="A78" s="74"/>
      <c r="B78" s="74"/>
      <c r="C78" s="96" t="s">
        <v>321</v>
      </c>
      <c r="D78" s="91" t="s">
        <v>377</v>
      </c>
      <c r="E78" s="106">
        <v>15000</v>
      </c>
      <c r="F78" s="106">
        <v>15000</v>
      </c>
      <c r="G78" s="78">
        <v>0</v>
      </c>
      <c r="H78" s="228"/>
    </row>
    <row r="79" spans="1:8" ht="19.5" customHeight="1">
      <c r="A79" s="74"/>
      <c r="B79" s="74"/>
      <c r="C79" s="96"/>
      <c r="D79" s="91" t="s">
        <v>378</v>
      </c>
      <c r="E79" s="106"/>
      <c r="F79" s="106"/>
      <c r="G79" s="78"/>
      <c r="H79" s="228"/>
    </row>
    <row r="80" spans="1:8" ht="19.5" customHeight="1">
      <c r="A80" s="74"/>
      <c r="B80" s="74"/>
      <c r="C80" s="96" t="s">
        <v>322</v>
      </c>
      <c r="D80" s="91" t="s">
        <v>323</v>
      </c>
      <c r="E80" s="106">
        <v>500</v>
      </c>
      <c r="F80" s="106">
        <v>500</v>
      </c>
      <c r="G80" s="78">
        <v>0</v>
      </c>
      <c r="H80" s="228"/>
    </row>
    <row r="81" spans="1:8" ht="19.5" customHeight="1">
      <c r="A81" s="74"/>
      <c r="B81" s="74"/>
      <c r="C81" s="92"/>
      <c r="D81" s="91"/>
      <c r="E81" s="106"/>
      <c r="F81" s="106"/>
      <c r="G81" s="78"/>
      <c r="H81" s="228"/>
    </row>
    <row r="82" spans="1:8" ht="19.5" customHeight="1">
      <c r="A82" s="74"/>
      <c r="B82" s="74">
        <v>75615</v>
      </c>
      <c r="C82" s="92"/>
      <c r="D82" s="74" t="s">
        <v>379</v>
      </c>
      <c r="E82" s="184">
        <f>SUM(E85:E91)</f>
        <v>4805500</v>
      </c>
      <c r="F82" s="184">
        <f>SUM(F85:F91)</f>
        <v>4805500</v>
      </c>
      <c r="G82" s="83">
        <v>0</v>
      </c>
      <c r="H82" s="228"/>
    </row>
    <row r="83" spans="1:8" ht="19.5" customHeight="1">
      <c r="A83" s="74"/>
      <c r="B83" s="74"/>
      <c r="C83" s="92"/>
      <c r="D83" s="74" t="s">
        <v>380</v>
      </c>
      <c r="E83" s="178"/>
      <c r="F83" s="178"/>
      <c r="G83" s="93"/>
      <c r="H83" s="228"/>
    </row>
    <row r="84" spans="1:8" ht="19.5" customHeight="1">
      <c r="A84" s="74"/>
      <c r="B84" s="74"/>
      <c r="C84" s="92"/>
      <c r="D84" s="74" t="s">
        <v>381</v>
      </c>
      <c r="E84" s="185"/>
      <c r="F84" s="185"/>
      <c r="G84" s="95"/>
      <c r="H84" s="228"/>
    </row>
    <row r="85" spans="1:8" ht="19.5" customHeight="1">
      <c r="A85" s="74"/>
      <c r="B85" s="74"/>
      <c r="C85" s="96" t="s">
        <v>324</v>
      </c>
      <c r="D85" s="91" t="s">
        <v>325</v>
      </c>
      <c r="E85" s="178">
        <v>4300000</v>
      </c>
      <c r="F85" s="178">
        <v>4300000</v>
      </c>
      <c r="G85" s="93">
        <v>0</v>
      </c>
      <c r="H85" s="228"/>
    </row>
    <row r="86" spans="1:8" ht="19.5" customHeight="1">
      <c r="A86" s="74"/>
      <c r="B86" s="74"/>
      <c r="C86" s="96" t="s">
        <v>326</v>
      </c>
      <c r="D86" s="91" t="s">
        <v>327</v>
      </c>
      <c r="E86" s="178">
        <v>300000</v>
      </c>
      <c r="F86" s="178">
        <v>300000</v>
      </c>
      <c r="G86" s="93">
        <v>0</v>
      </c>
      <c r="H86" s="228"/>
    </row>
    <row r="87" spans="1:8" ht="19.5" customHeight="1">
      <c r="A87" s="74"/>
      <c r="B87" s="74"/>
      <c r="C87" s="96" t="s">
        <v>328</v>
      </c>
      <c r="D87" s="91" t="s">
        <v>329</v>
      </c>
      <c r="E87" s="106">
        <v>75000</v>
      </c>
      <c r="F87" s="106">
        <v>75000</v>
      </c>
      <c r="G87" s="78">
        <v>0</v>
      </c>
      <c r="H87" s="228"/>
    </row>
    <row r="88" spans="1:8" ht="19.5" customHeight="1">
      <c r="A88" s="74"/>
      <c r="B88" s="74"/>
      <c r="C88" s="96" t="s">
        <v>330</v>
      </c>
      <c r="D88" s="91" t="s">
        <v>331</v>
      </c>
      <c r="E88" s="106">
        <v>100000</v>
      </c>
      <c r="F88" s="106">
        <v>100000</v>
      </c>
      <c r="G88" s="78">
        <v>0</v>
      </c>
      <c r="H88" s="228"/>
    </row>
    <row r="89" spans="1:8" ht="19.5" customHeight="1">
      <c r="A89" s="74"/>
      <c r="B89" s="91"/>
      <c r="C89" s="96" t="s">
        <v>332</v>
      </c>
      <c r="D89" s="91" t="s">
        <v>333</v>
      </c>
      <c r="E89" s="178">
        <v>5000</v>
      </c>
      <c r="F89" s="178">
        <v>5000</v>
      </c>
      <c r="G89" s="93">
        <v>0</v>
      </c>
      <c r="H89" s="228"/>
    </row>
    <row r="90" spans="1:8" ht="19.5" customHeight="1">
      <c r="A90" s="74"/>
      <c r="B90" s="91"/>
      <c r="C90" s="96" t="s">
        <v>302</v>
      </c>
      <c r="D90" s="91" t="s">
        <v>386</v>
      </c>
      <c r="E90" s="178">
        <v>500</v>
      </c>
      <c r="F90" s="178">
        <v>500</v>
      </c>
      <c r="G90" s="93"/>
      <c r="H90" s="228"/>
    </row>
    <row r="91" spans="1:8" ht="19.5" customHeight="1">
      <c r="A91" s="74"/>
      <c r="B91" s="91"/>
      <c r="C91" s="96" t="s">
        <v>322</v>
      </c>
      <c r="D91" s="91" t="s">
        <v>323</v>
      </c>
      <c r="E91" s="106">
        <v>25000</v>
      </c>
      <c r="F91" s="106">
        <v>25000</v>
      </c>
      <c r="G91" s="78">
        <v>0</v>
      </c>
      <c r="H91" s="228"/>
    </row>
    <row r="92" spans="1:8" ht="19.5" customHeight="1">
      <c r="A92" s="74"/>
      <c r="B92" s="91"/>
      <c r="C92" s="96"/>
      <c r="D92" s="91"/>
      <c r="E92" s="106"/>
      <c r="F92" s="106" t="s">
        <v>268</v>
      </c>
      <c r="G92" s="78"/>
      <c r="H92" s="228"/>
    </row>
    <row r="93" spans="1:8" ht="19.5" customHeight="1">
      <c r="A93" s="74"/>
      <c r="B93" s="74">
        <v>75616</v>
      </c>
      <c r="C93" s="96"/>
      <c r="D93" s="74" t="s">
        <v>382</v>
      </c>
      <c r="E93" s="184">
        <f>SUM(E96:E105)</f>
        <v>4063500</v>
      </c>
      <c r="F93" s="184">
        <f>SUM(F96:F105)</f>
        <v>4063500</v>
      </c>
      <c r="G93" s="83">
        <v>0</v>
      </c>
      <c r="H93" s="228"/>
    </row>
    <row r="94" spans="1:8" ht="19.5" customHeight="1">
      <c r="A94" s="74"/>
      <c r="B94" s="74"/>
      <c r="C94" s="96"/>
      <c r="D94" s="74" t="s">
        <v>383</v>
      </c>
      <c r="E94" s="106"/>
      <c r="F94" s="106"/>
      <c r="G94" s="78"/>
      <c r="H94" s="228"/>
    </row>
    <row r="95" spans="1:8" ht="19.5" customHeight="1">
      <c r="A95" s="74"/>
      <c r="B95" s="74"/>
      <c r="C95" s="96"/>
      <c r="D95" s="74" t="s">
        <v>384</v>
      </c>
      <c r="E95" s="106"/>
      <c r="F95" s="106"/>
      <c r="G95" s="78"/>
      <c r="H95" s="228"/>
    </row>
    <row r="96" spans="1:8" ht="19.5" customHeight="1">
      <c r="A96" s="74"/>
      <c r="B96" s="74"/>
      <c r="C96" s="96" t="s">
        <v>324</v>
      </c>
      <c r="D96" s="91" t="s">
        <v>325</v>
      </c>
      <c r="E96" s="106">
        <v>2200000</v>
      </c>
      <c r="F96" s="106">
        <v>2200000</v>
      </c>
      <c r="G96" s="78">
        <v>0</v>
      </c>
      <c r="H96" s="228"/>
    </row>
    <row r="97" spans="1:8" ht="19.5" customHeight="1">
      <c r="A97" s="74"/>
      <c r="B97" s="74"/>
      <c r="C97" s="96" t="s">
        <v>326</v>
      </c>
      <c r="D97" s="91" t="s">
        <v>327</v>
      </c>
      <c r="E97" s="106">
        <v>850000</v>
      </c>
      <c r="F97" s="106">
        <v>850000</v>
      </c>
      <c r="G97" s="78">
        <v>0</v>
      </c>
      <c r="H97" s="228"/>
    </row>
    <row r="98" spans="1:8" ht="19.5" customHeight="1">
      <c r="A98" s="74"/>
      <c r="B98" s="74"/>
      <c r="C98" s="96" t="s">
        <v>328</v>
      </c>
      <c r="D98" s="91" t="s">
        <v>329</v>
      </c>
      <c r="E98" s="106">
        <v>3500</v>
      </c>
      <c r="F98" s="106">
        <v>3500</v>
      </c>
      <c r="G98" s="78">
        <v>0</v>
      </c>
      <c r="H98" s="228"/>
    </row>
    <row r="99" spans="1:8" ht="19.5" customHeight="1">
      <c r="A99" s="74"/>
      <c r="B99" s="74"/>
      <c r="C99" s="96" t="s">
        <v>330</v>
      </c>
      <c r="D99" s="91" t="s">
        <v>331</v>
      </c>
      <c r="E99" s="106">
        <v>160000</v>
      </c>
      <c r="F99" s="106">
        <v>160000</v>
      </c>
      <c r="G99" s="78">
        <v>0</v>
      </c>
      <c r="H99" s="228"/>
    </row>
    <row r="100" spans="1:8" ht="19.5" customHeight="1">
      <c r="A100" s="74"/>
      <c r="B100" s="74"/>
      <c r="C100" s="96" t="s">
        <v>334</v>
      </c>
      <c r="D100" s="91" t="s">
        <v>335</v>
      </c>
      <c r="E100" s="106">
        <v>50000</v>
      </c>
      <c r="F100" s="106">
        <v>50000</v>
      </c>
      <c r="G100" s="78">
        <v>0</v>
      </c>
      <c r="H100" s="228"/>
    </row>
    <row r="101" spans="1:8" ht="19.5" customHeight="1">
      <c r="A101" s="74"/>
      <c r="B101" s="74"/>
      <c r="C101" s="96" t="s">
        <v>236</v>
      </c>
      <c r="D101" s="91" t="s">
        <v>237</v>
      </c>
      <c r="E101" s="106">
        <v>10000</v>
      </c>
      <c r="F101" s="106">
        <v>10000</v>
      </c>
      <c r="G101" s="78">
        <v>0</v>
      </c>
      <c r="H101" s="228"/>
    </row>
    <row r="102" spans="1:8" ht="19.5" customHeight="1">
      <c r="A102" s="74"/>
      <c r="B102" s="74"/>
      <c r="C102" s="96" t="s">
        <v>336</v>
      </c>
      <c r="D102" s="91" t="s">
        <v>385</v>
      </c>
      <c r="E102" s="106">
        <v>130000</v>
      </c>
      <c r="F102" s="106">
        <v>130000</v>
      </c>
      <c r="G102" s="78">
        <v>0</v>
      </c>
      <c r="H102" s="228"/>
    </row>
    <row r="103" spans="1:8" ht="19.5" customHeight="1">
      <c r="A103" s="74"/>
      <c r="B103" s="74"/>
      <c r="C103" s="96" t="s">
        <v>332</v>
      </c>
      <c r="D103" s="91" t="s">
        <v>333</v>
      </c>
      <c r="E103" s="106">
        <v>550000</v>
      </c>
      <c r="F103" s="106">
        <v>550000</v>
      </c>
      <c r="G103" s="78">
        <v>0</v>
      </c>
      <c r="H103" s="228"/>
    </row>
    <row r="104" spans="1:8" ht="19.5" customHeight="1">
      <c r="A104" s="74"/>
      <c r="B104" s="74"/>
      <c r="C104" s="96" t="s">
        <v>302</v>
      </c>
      <c r="D104" s="91" t="s">
        <v>386</v>
      </c>
      <c r="E104" s="106">
        <v>10000</v>
      </c>
      <c r="F104" s="106">
        <v>10000</v>
      </c>
      <c r="G104" s="78">
        <v>0</v>
      </c>
      <c r="H104" s="228"/>
    </row>
    <row r="105" spans="1:8" ht="19.5" customHeight="1">
      <c r="A105" s="74"/>
      <c r="B105" s="74"/>
      <c r="C105" s="96" t="s">
        <v>322</v>
      </c>
      <c r="D105" s="91" t="s">
        <v>323</v>
      </c>
      <c r="E105" s="106">
        <v>100000</v>
      </c>
      <c r="F105" s="106">
        <v>100000</v>
      </c>
      <c r="G105" s="78">
        <v>0</v>
      </c>
      <c r="H105" s="228"/>
    </row>
    <row r="106" spans="1:8" ht="19.5" customHeight="1">
      <c r="A106" s="74"/>
      <c r="B106" s="91"/>
      <c r="C106" s="96"/>
      <c r="D106" s="91"/>
      <c r="E106" s="106"/>
      <c r="F106" s="106"/>
      <c r="G106" s="78"/>
      <c r="H106" s="228"/>
    </row>
    <row r="107" spans="1:8" ht="19.5" customHeight="1">
      <c r="A107" s="74"/>
      <c r="B107" s="74">
        <v>75618</v>
      </c>
      <c r="C107" s="96"/>
      <c r="D107" s="74" t="s">
        <v>387</v>
      </c>
      <c r="E107" s="186">
        <f>SUM(E109:E112)</f>
        <v>920000</v>
      </c>
      <c r="F107" s="186">
        <f>SUM(F109:F112)</f>
        <v>920000</v>
      </c>
      <c r="G107" s="141">
        <v>0</v>
      </c>
      <c r="H107" s="228"/>
    </row>
    <row r="108" spans="1:8" ht="19.5" customHeight="1">
      <c r="A108" s="74"/>
      <c r="B108" s="108"/>
      <c r="C108" s="109"/>
      <c r="D108" s="74" t="s">
        <v>388</v>
      </c>
      <c r="E108" s="187"/>
      <c r="F108" s="187"/>
      <c r="G108" s="110"/>
      <c r="H108" s="228"/>
    </row>
    <row r="109" spans="1:8" ht="19.5" customHeight="1">
      <c r="A109" s="74"/>
      <c r="B109" s="91"/>
      <c r="C109" s="96" t="s">
        <v>337</v>
      </c>
      <c r="D109" s="91" t="s">
        <v>338</v>
      </c>
      <c r="E109" s="106">
        <v>450000</v>
      </c>
      <c r="F109" s="106">
        <v>450000</v>
      </c>
      <c r="G109" s="78">
        <v>0</v>
      </c>
      <c r="H109" s="228"/>
    </row>
    <row r="110" spans="1:8" ht="19.5" customHeight="1">
      <c r="A110" s="74"/>
      <c r="B110" s="74"/>
      <c r="C110" s="96" t="s">
        <v>339</v>
      </c>
      <c r="D110" s="91" t="s">
        <v>389</v>
      </c>
      <c r="E110" s="106">
        <v>370000</v>
      </c>
      <c r="F110" s="106">
        <v>370000</v>
      </c>
      <c r="G110" s="78">
        <v>0</v>
      </c>
      <c r="H110" s="228"/>
    </row>
    <row r="111" spans="1:8" ht="19.5" customHeight="1">
      <c r="A111" s="74"/>
      <c r="B111" s="74"/>
      <c r="C111" s="96" t="s">
        <v>299</v>
      </c>
      <c r="D111" s="91" t="s">
        <v>390</v>
      </c>
      <c r="E111" s="106">
        <v>100000</v>
      </c>
      <c r="F111" s="106">
        <v>100000</v>
      </c>
      <c r="G111" s="78">
        <v>0</v>
      </c>
      <c r="H111" s="228"/>
    </row>
    <row r="112" spans="1:8" ht="19.5" customHeight="1">
      <c r="A112" s="74"/>
      <c r="B112" s="74"/>
      <c r="C112" s="96"/>
      <c r="D112" s="91" t="s">
        <v>366</v>
      </c>
      <c r="E112" s="184"/>
      <c r="F112" s="184"/>
      <c r="G112" s="83"/>
      <c r="H112" s="228"/>
    </row>
    <row r="113" spans="1:8" ht="19.5" customHeight="1">
      <c r="A113" s="74"/>
      <c r="B113" s="74"/>
      <c r="C113" s="96"/>
      <c r="D113" s="91"/>
      <c r="E113" s="106"/>
      <c r="F113" s="106"/>
      <c r="G113" s="78"/>
      <c r="H113" s="228"/>
    </row>
    <row r="114" spans="1:8" ht="19.5" customHeight="1">
      <c r="A114" s="74"/>
      <c r="B114" s="74">
        <v>75621</v>
      </c>
      <c r="C114" s="96"/>
      <c r="D114" s="74" t="s">
        <v>340</v>
      </c>
      <c r="E114" s="184">
        <f>SUM(E115:E116)</f>
        <v>8831886</v>
      </c>
      <c r="F114" s="184">
        <f>SUM(F115:F116)</f>
        <v>8831886</v>
      </c>
      <c r="G114" s="83">
        <v>0</v>
      </c>
      <c r="H114" s="228"/>
    </row>
    <row r="115" spans="1:8" ht="19.5" customHeight="1">
      <c r="A115" s="74"/>
      <c r="B115" s="91"/>
      <c r="C115" s="96" t="s">
        <v>341</v>
      </c>
      <c r="D115" s="91" t="s">
        <v>342</v>
      </c>
      <c r="E115" s="106">
        <v>8581886</v>
      </c>
      <c r="F115" s="106">
        <v>8581886</v>
      </c>
      <c r="G115" s="78">
        <v>0</v>
      </c>
      <c r="H115" s="228"/>
    </row>
    <row r="116" spans="1:8" ht="19.5" customHeight="1">
      <c r="A116" s="74"/>
      <c r="B116" s="91"/>
      <c r="C116" s="96" t="s">
        <v>343</v>
      </c>
      <c r="D116" s="91" t="s">
        <v>344</v>
      </c>
      <c r="E116" s="106">
        <v>250000</v>
      </c>
      <c r="F116" s="106">
        <v>250000</v>
      </c>
      <c r="G116" s="78">
        <v>0</v>
      </c>
      <c r="H116" s="228"/>
    </row>
    <row r="117" spans="1:8" ht="19.5" customHeight="1">
      <c r="A117" s="79"/>
      <c r="B117" s="98"/>
      <c r="C117" s="111"/>
      <c r="D117" s="98"/>
      <c r="E117" s="188"/>
      <c r="F117" s="188"/>
      <c r="G117" s="82"/>
      <c r="H117" s="228"/>
    </row>
    <row r="118" spans="1:8" ht="19.5" customHeight="1">
      <c r="A118" s="118">
        <v>758</v>
      </c>
      <c r="B118" s="121"/>
      <c r="C118" s="125"/>
      <c r="D118" s="118" t="s">
        <v>345</v>
      </c>
      <c r="E118" s="120">
        <f>SUM(E119,E122,E125)</f>
        <v>16817313</v>
      </c>
      <c r="F118" s="120">
        <f>SUM(F119,F122,F125)</f>
        <v>16817313</v>
      </c>
      <c r="G118" s="120">
        <v>0</v>
      </c>
      <c r="H118" s="228"/>
    </row>
    <row r="119" spans="1:8" ht="19.5" customHeight="1">
      <c r="A119" s="88"/>
      <c r="B119" s="89">
        <v>75801</v>
      </c>
      <c r="C119" s="112"/>
      <c r="D119" s="88" t="s">
        <v>393</v>
      </c>
      <c r="E119" s="73">
        <f>SUM(E120)</f>
        <v>10813498</v>
      </c>
      <c r="F119" s="73">
        <f>SUM(F120)</f>
        <v>10813498</v>
      </c>
      <c r="G119" s="73">
        <v>0</v>
      </c>
      <c r="H119" s="228"/>
    </row>
    <row r="120" spans="1:8" ht="19.5" customHeight="1">
      <c r="A120" s="74"/>
      <c r="B120" s="92"/>
      <c r="C120" s="92">
        <v>2920</v>
      </c>
      <c r="D120" s="91" t="s">
        <v>346</v>
      </c>
      <c r="E120" s="78">
        <v>10813498</v>
      </c>
      <c r="F120" s="78">
        <v>10813498</v>
      </c>
      <c r="G120" s="78">
        <v>0</v>
      </c>
      <c r="H120" s="228"/>
    </row>
    <row r="121" spans="1:8" ht="19.5" customHeight="1">
      <c r="A121" s="74"/>
      <c r="B121" s="92"/>
      <c r="C121" s="92"/>
      <c r="D121" s="91"/>
      <c r="E121" s="83"/>
      <c r="F121" s="83"/>
      <c r="G121" s="83"/>
      <c r="H121" s="228"/>
    </row>
    <row r="122" spans="1:8" ht="19.5" customHeight="1">
      <c r="A122" s="74"/>
      <c r="B122" s="94">
        <v>75807</v>
      </c>
      <c r="C122" s="92"/>
      <c r="D122" s="74" t="s">
        <v>347</v>
      </c>
      <c r="E122" s="83">
        <f>SUM(E123)</f>
        <v>5465617</v>
      </c>
      <c r="F122" s="83">
        <f>SUM(F123)</f>
        <v>5465617</v>
      </c>
      <c r="G122" s="83">
        <v>0</v>
      </c>
      <c r="H122" s="228"/>
    </row>
    <row r="123" spans="1:8" ht="19.5" customHeight="1">
      <c r="A123" s="74"/>
      <c r="B123" s="94"/>
      <c r="C123" s="92">
        <v>2920</v>
      </c>
      <c r="D123" s="91" t="s">
        <v>346</v>
      </c>
      <c r="E123" s="78">
        <v>5465617</v>
      </c>
      <c r="F123" s="78">
        <v>5465617</v>
      </c>
      <c r="G123" s="78">
        <v>0</v>
      </c>
      <c r="H123" s="228"/>
    </row>
    <row r="124" spans="1:8" ht="19.5" customHeight="1">
      <c r="A124" s="74"/>
      <c r="B124" s="94"/>
      <c r="C124" s="92"/>
      <c r="D124" s="91"/>
      <c r="E124" s="78"/>
      <c r="F124" s="78"/>
      <c r="G124" s="78"/>
      <c r="H124" s="228"/>
    </row>
    <row r="125" spans="1:8" ht="19.5" customHeight="1">
      <c r="A125" s="74"/>
      <c r="B125" s="94">
        <v>75831</v>
      </c>
      <c r="C125" s="92"/>
      <c r="D125" s="74" t="s">
        <v>348</v>
      </c>
      <c r="E125" s="83">
        <f>SUM(E126)</f>
        <v>538198</v>
      </c>
      <c r="F125" s="83">
        <f>SUM(F126)</f>
        <v>538198</v>
      </c>
      <c r="G125" s="83">
        <v>0</v>
      </c>
      <c r="H125" s="228"/>
    </row>
    <row r="126" spans="1:8" ht="19.5" customHeight="1">
      <c r="A126" s="74"/>
      <c r="B126" s="92"/>
      <c r="C126" s="92">
        <v>2920</v>
      </c>
      <c r="D126" s="91" t="s">
        <v>346</v>
      </c>
      <c r="E126" s="78">
        <v>538198</v>
      </c>
      <c r="F126" s="78">
        <v>538198</v>
      </c>
      <c r="G126" s="78">
        <v>0</v>
      </c>
      <c r="H126" s="228"/>
    </row>
    <row r="127" spans="1:8" ht="19.5" customHeight="1">
      <c r="A127" s="79"/>
      <c r="B127" s="104"/>
      <c r="C127" s="104"/>
      <c r="D127" s="98"/>
      <c r="E127" s="82"/>
      <c r="F127" s="82"/>
      <c r="G127" s="82"/>
      <c r="H127" s="228"/>
    </row>
    <row r="128" spans="1:8" ht="19.5" customHeight="1">
      <c r="A128" s="116">
        <v>801</v>
      </c>
      <c r="B128" s="235"/>
      <c r="C128" s="127"/>
      <c r="D128" s="116" t="s">
        <v>349</v>
      </c>
      <c r="E128" s="128">
        <f>SUM(E129)</f>
        <v>3000</v>
      </c>
      <c r="F128" s="128">
        <f>SUM(F129)</f>
        <v>3000</v>
      </c>
      <c r="G128" s="128">
        <v>0</v>
      </c>
      <c r="H128" s="228"/>
    </row>
    <row r="129" spans="1:8" ht="19.5" customHeight="1">
      <c r="A129" s="74"/>
      <c r="B129" s="94">
        <v>80114</v>
      </c>
      <c r="C129" s="96"/>
      <c r="D129" s="74" t="s">
        <v>162</v>
      </c>
      <c r="E129" s="83">
        <f>SUM(E130:E130)</f>
        <v>3000</v>
      </c>
      <c r="F129" s="83">
        <f>SUM(F130:F130)</f>
        <v>3000</v>
      </c>
      <c r="G129" s="83">
        <v>0</v>
      </c>
      <c r="H129" s="228"/>
    </row>
    <row r="130" spans="1:8" ht="19.5" customHeight="1">
      <c r="A130" s="74"/>
      <c r="B130" s="94"/>
      <c r="C130" s="96" t="s">
        <v>316</v>
      </c>
      <c r="D130" s="91" t="s">
        <v>319</v>
      </c>
      <c r="E130" s="78">
        <v>3000</v>
      </c>
      <c r="F130" s="78">
        <v>3000</v>
      </c>
      <c r="G130" s="78">
        <v>0</v>
      </c>
      <c r="H130" s="228"/>
    </row>
    <row r="131" spans="1:8" ht="19.5" customHeight="1">
      <c r="A131" s="79"/>
      <c r="B131" s="98"/>
      <c r="C131" s="107"/>
      <c r="D131" s="98"/>
      <c r="E131" s="82"/>
      <c r="F131" s="82"/>
      <c r="G131" s="82"/>
      <c r="H131" s="228"/>
    </row>
    <row r="132" spans="1:8" ht="19.5" customHeight="1">
      <c r="A132" s="118">
        <v>852</v>
      </c>
      <c r="B132" s="121"/>
      <c r="C132" s="125"/>
      <c r="D132" s="118" t="s">
        <v>374</v>
      </c>
      <c r="E132" s="120">
        <f>SUM(E133+E141+E148+E160+E165+E174+E169+E182)</f>
        <v>8045950</v>
      </c>
      <c r="F132" s="120">
        <f>SUM(F133+F141+F148+F160+F165+F174+F169+F182)</f>
        <v>8045950</v>
      </c>
      <c r="G132" s="120">
        <f>SUM(G133,G141,G148,G160,G169,G174,G182,)</f>
        <v>0</v>
      </c>
      <c r="H132" s="228"/>
    </row>
    <row r="133" spans="1:8" ht="19.5" customHeight="1">
      <c r="A133" s="88"/>
      <c r="B133" s="88">
        <v>85203</v>
      </c>
      <c r="C133" s="90"/>
      <c r="D133" s="88" t="s">
        <v>351</v>
      </c>
      <c r="E133" s="105">
        <f>SUM(E134:E138)</f>
        <v>370100</v>
      </c>
      <c r="F133" s="105">
        <f>SUM(F134:F138)</f>
        <v>370100</v>
      </c>
      <c r="G133" s="73">
        <v>0</v>
      </c>
      <c r="H133" s="228"/>
    </row>
    <row r="134" spans="1:8" ht="19.5" customHeight="1">
      <c r="A134" s="74"/>
      <c r="B134" s="74"/>
      <c r="C134" s="92">
        <v>2010</v>
      </c>
      <c r="D134" s="91" t="s">
        <v>248</v>
      </c>
      <c r="E134" s="106">
        <v>370000</v>
      </c>
      <c r="F134" s="106">
        <v>370000</v>
      </c>
      <c r="G134" s="78">
        <v>0</v>
      </c>
      <c r="H134" s="228"/>
    </row>
    <row r="135" spans="1:8" ht="19.5" customHeight="1">
      <c r="A135" s="74"/>
      <c r="B135" s="74"/>
      <c r="C135" s="101"/>
      <c r="D135" s="91" t="s">
        <v>369</v>
      </c>
      <c r="E135" s="106"/>
      <c r="F135" s="106"/>
      <c r="G135" s="78"/>
      <c r="H135" s="228"/>
    </row>
    <row r="136" spans="1:8" ht="19.5" customHeight="1">
      <c r="A136" s="74"/>
      <c r="B136" s="74"/>
      <c r="C136" s="101"/>
      <c r="D136" s="91" t="s">
        <v>394</v>
      </c>
      <c r="E136" s="106"/>
      <c r="F136" s="106"/>
      <c r="G136" s="78"/>
      <c r="H136" s="228"/>
    </row>
    <row r="137" spans="1:8" ht="19.5" customHeight="1">
      <c r="A137" s="74"/>
      <c r="B137" s="74"/>
      <c r="C137" s="101"/>
      <c r="D137" s="91"/>
      <c r="E137" s="106"/>
      <c r="F137" s="106"/>
      <c r="G137" s="78"/>
      <c r="H137" s="228"/>
    </row>
    <row r="138" spans="1:8" ht="19.5" customHeight="1">
      <c r="A138" s="74"/>
      <c r="B138" s="74"/>
      <c r="C138" s="92">
        <v>2360</v>
      </c>
      <c r="D138" s="91" t="s">
        <v>371</v>
      </c>
      <c r="E138" s="106">
        <v>100</v>
      </c>
      <c r="F138" s="106">
        <v>100</v>
      </c>
      <c r="G138" s="78">
        <v>0</v>
      </c>
      <c r="H138" s="228"/>
    </row>
    <row r="139" spans="1:8" ht="19.5" customHeight="1">
      <c r="A139" s="74"/>
      <c r="B139" s="74"/>
      <c r="C139" s="92"/>
      <c r="D139" s="91" t="s">
        <v>369</v>
      </c>
      <c r="E139" s="106"/>
      <c r="F139" s="106"/>
      <c r="G139" s="78"/>
      <c r="H139" s="228"/>
    </row>
    <row r="140" spans="1:8" ht="19.5" customHeight="1">
      <c r="A140" s="74"/>
      <c r="B140" s="74"/>
      <c r="C140" s="101"/>
      <c r="D140" s="91"/>
      <c r="E140" s="106"/>
      <c r="F140" s="106"/>
      <c r="G140" s="78"/>
      <c r="H140" s="228"/>
    </row>
    <row r="141" spans="1:8" ht="19.5" customHeight="1">
      <c r="A141" s="74"/>
      <c r="B141" s="74">
        <v>85212</v>
      </c>
      <c r="C141" s="101"/>
      <c r="D141" s="74" t="s">
        <v>163</v>
      </c>
      <c r="E141" s="184">
        <f>SUM(E144)</f>
        <v>6069000</v>
      </c>
      <c r="F141" s="184">
        <f>SUM(F144)</f>
        <v>6069000</v>
      </c>
      <c r="G141" s="83">
        <v>0</v>
      </c>
      <c r="H141" s="228"/>
    </row>
    <row r="142" spans="1:8" ht="19.5" customHeight="1">
      <c r="A142" s="74"/>
      <c r="B142" s="74"/>
      <c r="C142" s="101"/>
      <c r="D142" s="74" t="s">
        <v>164</v>
      </c>
      <c r="E142" s="106"/>
      <c r="F142" s="106"/>
      <c r="G142" s="78"/>
      <c r="H142" s="228"/>
    </row>
    <row r="143" spans="1:8" ht="19.5" customHeight="1">
      <c r="A143" s="74"/>
      <c r="B143" s="74"/>
      <c r="C143" s="101"/>
      <c r="D143" s="74" t="s">
        <v>165</v>
      </c>
      <c r="E143" s="106"/>
      <c r="F143" s="106"/>
      <c r="G143" s="78"/>
      <c r="H143" s="228"/>
    </row>
    <row r="144" spans="1:8" ht="19.5" customHeight="1">
      <c r="A144" s="74"/>
      <c r="B144" s="74"/>
      <c r="C144" s="92">
        <v>2010</v>
      </c>
      <c r="D144" s="91" t="s">
        <v>248</v>
      </c>
      <c r="E144" s="106">
        <v>6069000</v>
      </c>
      <c r="F144" s="106">
        <v>6069000</v>
      </c>
      <c r="G144" s="78">
        <v>0</v>
      </c>
      <c r="H144" s="228"/>
    </row>
    <row r="145" spans="1:8" ht="19.5" customHeight="1">
      <c r="A145" s="74"/>
      <c r="B145" s="74"/>
      <c r="C145" s="101"/>
      <c r="D145" s="91" t="s">
        <v>369</v>
      </c>
      <c r="E145" s="106"/>
      <c r="F145" s="106"/>
      <c r="G145" s="78"/>
      <c r="H145" s="228"/>
    </row>
    <row r="146" spans="1:8" ht="19.5" customHeight="1">
      <c r="A146" s="74"/>
      <c r="B146" s="74"/>
      <c r="C146" s="101"/>
      <c r="D146" s="91" t="s">
        <v>394</v>
      </c>
      <c r="E146" s="106"/>
      <c r="F146" s="106"/>
      <c r="G146" s="78"/>
      <c r="H146" s="228"/>
    </row>
    <row r="147" spans="1:8" ht="19.5" customHeight="1">
      <c r="A147" s="74"/>
      <c r="B147" s="74"/>
      <c r="C147" s="101"/>
      <c r="D147" s="91"/>
      <c r="E147" s="106"/>
      <c r="F147" s="106"/>
      <c r="G147" s="78"/>
      <c r="H147" s="228"/>
    </row>
    <row r="148" spans="1:8" ht="19.5" customHeight="1">
      <c r="A148" s="74"/>
      <c r="B148" s="74">
        <v>85213</v>
      </c>
      <c r="C148" s="101"/>
      <c r="D148" s="74" t="s">
        <v>196</v>
      </c>
      <c r="E148" s="184">
        <v>50000</v>
      </c>
      <c r="F148" s="184">
        <v>50000</v>
      </c>
      <c r="G148" s="83">
        <v>0</v>
      </c>
      <c r="H148" s="228"/>
    </row>
    <row r="149" spans="1:8" ht="19.5" customHeight="1">
      <c r="A149" s="74"/>
      <c r="B149" s="74"/>
      <c r="C149" s="101"/>
      <c r="D149" s="74" t="s">
        <v>214</v>
      </c>
      <c r="E149" s="106"/>
      <c r="F149" s="106"/>
      <c r="G149" s="78"/>
      <c r="H149" s="228"/>
    </row>
    <row r="150" spans="1:8" ht="19.5" customHeight="1">
      <c r="A150" s="74"/>
      <c r="B150" s="74"/>
      <c r="C150" s="101"/>
      <c r="D150" s="74" t="s">
        <v>215</v>
      </c>
      <c r="E150" s="106"/>
      <c r="F150" s="106"/>
      <c r="G150" s="78"/>
      <c r="H150" s="228"/>
    </row>
    <row r="151" spans="1:8" ht="19.5" customHeight="1">
      <c r="A151" s="74"/>
      <c r="B151" s="74"/>
      <c r="C151" s="101"/>
      <c r="D151" s="74" t="s">
        <v>216</v>
      </c>
      <c r="E151" s="106"/>
      <c r="F151" s="106"/>
      <c r="G151" s="78"/>
      <c r="H151" s="228"/>
    </row>
    <row r="152" spans="1:8" ht="19.5" customHeight="1">
      <c r="A152" s="74"/>
      <c r="B152" s="74"/>
      <c r="C152" s="92">
        <v>2010</v>
      </c>
      <c r="D152" s="91" t="s">
        <v>248</v>
      </c>
      <c r="E152" s="106">
        <v>10000</v>
      </c>
      <c r="F152" s="106">
        <v>10000</v>
      </c>
      <c r="G152" s="78">
        <v>0</v>
      </c>
      <c r="H152" s="228"/>
    </row>
    <row r="153" spans="1:8" ht="19.5" customHeight="1">
      <c r="A153" s="74"/>
      <c r="B153" s="74"/>
      <c r="C153" s="101"/>
      <c r="D153" s="91" t="s">
        <v>369</v>
      </c>
      <c r="E153" s="106"/>
      <c r="F153" s="106"/>
      <c r="G153" s="78"/>
      <c r="H153" s="228"/>
    </row>
    <row r="154" spans="1:8" ht="19.5" customHeight="1">
      <c r="A154" s="74"/>
      <c r="B154" s="74"/>
      <c r="C154" s="101"/>
      <c r="D154" s="91" t="s">
        <v>394</v>
      </c>
      <c r="E154" s="106"/>
      <c r="F154" s="106"/>
      <c r="G154" s="78"/>
      <c r="H154" s="228"/>
    </row>
    <row r="155" spans="1:8" ht="19.5" customHeight="1">
      <c r="A155" s="74"/>
      <c r="B155" s="74"/>
      <c r="C155" s="101"/>
      <c r="D155" s="91"/>
      <c r="E155" s="106"/>
      <c r="F155" s="106"/>
      <c r="G155" s="78"/>
      <c r="H155" s="228"/>
    </row>
    <row r="156" spans="1:8" ht="19.5" customHeight="1">
      <c r="A156" s="74"/>
      <c r="B156" s="74"/>
      <c r="C156" s="92">
        <v>2030</v>
      </c>
      <c r="D156" s="91" t="s">
        <v>247</v>
      </c>
      <c r="E156" s="106">
        <v>40000</v>
      </c>
      <c r="F156" s="106">
        <v>40000</v>
      </c>
      <c r="G156" s="78">
        <v>0</v>
      </c>
      <c r="H156" s="228"/>
    </row>
    <row r="157" spans="1:8" ht="19.5" customHeight="1">
      <c r="A157" s="74"/>
      <c r="B157" s="74"/>
      <c r="C157" s="92"/>
      <c r="D157" s="91" t="s">
        <v>395</v>
      </c>
      <c r="E157" s="106"/>
      <c r="F157" s="106"/>
      <c r="G157" s="78"/>
      <c r="H157" s="228"/>
    </row>
    <row r="158" spans="1:8" ht="19.5" customHeight="1">
      <c r="A158" s="74"/>
      <c r="B158" s="74"/>
      <c r="C158" s="101"/>
      <c r="D158" s="91"/>
      <c r="E158" s="106"/>
      <c r="F158" s="106"/>
      <c r="G158" s="78"/>
      <c r="H158" s="228"/>
    </row>
    <row r="159" spans="1:8" ht="19.5" customHeight="1">
      <c r="A159" s="74"/>
      <c r="B159" s="74"/>
      <c r="C159" s="101"/>
      <c r="D159" s="91"/>
      <c r="E159" s="184"/>
      <c r="F159" s="184"/>
      <c r="G159" s="83"/>
      <c r="H159" s="228"/>
    </row>
    <row r="160" spans="1:8" ht="19.5" customHeight="1">
      <c r="A160" s="74"/>
      <c r="B160" s="74">
        <v>85214</v>
      </c>
      <c r="C160" s="101"/>
      <c r="D160" s="74" t="s">
        <v>197</v>
      </c>
      <c r="E160" s="184">
        <f>SUM(E162)</f>
        <v>632000</v>
      </c>
      <c r="F160" s="184">
        <f>SUM(F162)</f>
        <v>632000</v>
      </c>
      <c r="G160" s="83">
        <v>0</v>
      </c>
      <c r="H160" s="228"/>
    </row>
    <row r="161" spans="1:8" ht="19.5" customHeight="1">
      <c r="A161" s="74"/>
      <c r="B161" s="74"/>
      <c r="C161" s="101"/>
      <c r="D161" s="74" t="s">
        <v>198</v>
      </c>
      <c r="E161" s="178"/>
      <c r="F161" s="178"/>
      <c r="G161" s="93"/>
      <c r="H161" s="228"/>
    </row>
    <row r="162" spans="1:8" ht="19.5" customHeight="1">
      <c r="A162" s="74"/>
      <c r="B162" s="74"/>
      <c r="C162" s="92">
        <v>2030</v>
      </c>
      <c r="D162" s="91" t="s">
        <v>247</v>
      </c>
      <c r="E162" s="106">
        <v>632000</v>
      </c>
      <c r="F162" s="106">
        <v>632000</v>
      </c>
      <c r="G162" s="78">
        <v>0</v>
      </c>
      <c r="H162" s="228"/>
    </row>
    <row r="163" spans="1:8" ht="19.5" customHeight="1">
      <c r="A163" s="74"/>
      <c r="B163" s="74"/>
      <c r="C163" s="92"/>
      <c r="D163" s="91" t="s">
        <v>395</v>
      </c>
      <c r="E163" s="106"/>
      <c r="F163" s="106"/>
      <c r="G163" s="78"/>
      <c r="H163" s="228"/>
    </row>
    <row r="164" spans="1:8" ht="19.5" customHeight="1">
      <c r="A164" s="74"/>
      <c r="B164" s="74"/>
      <c r="C164" s="92"/>
      <c r="D164" s="91"/>
      <c r="E164" s="106"/>
      <c r="F164" s="106"/>
      <c r="G164" s="78"/>
      <c r="H164" s="228"/>
    </row>
    <row r="165" spans="1:8" ht="19.5" customHeight="1">
      <c r="A165" s="74"/>
      <c r="B165" s="74">
        <v>85216</v>
      </c>
      <c r="C165" s="92"/>
      <c r="D165" s="74" t="s">
        <v>166</v>
      </c>
      <c r="E165" s="184">
        <f>SUM(E166)</f>
        <v>449000</v>
      </c>
      <c r="F165" s="184">
        <f>SUM(F166)</f>
        <v>449000</v>
      </c>
      <c r="G165" s="83">
        <v>0</v>
      </c>
      <c r="H165" s="228"/>
    </row>
    <row r="166" spans="1:8" ht="19.5" customHeight="1">
      <c r="A166" s="74"/>
      <c r="B166" s="74"/>
      <c r="C166" s="92">
        <v>2030</v>
      </c>
      <c r="D166" s="91" t="s">
        <v>247</v>
      </c>
      <c r="E166" s="106">
        <v>449000</v>
      </c>
      <c r="F166" s="106">
        <v>449000</v>
      </c>
      <c r="G166" s="78">
        <v>0</v>
      </c>
      <c r="H166" s="228"/>
    </row>
    <row r="167" spans="1:8" ht="19.5" customHeight="1">
      <c r="A167" s="74"/>
      <c r="B167" s="74"/>
      <c r="C167" s="92"/>
      <c r="D167" s="91" t="s">
        <v>395</v>
      </c>
      <c r="E167" s="106"/>
      <c r="F167" s="106"/>
      <c r="G167" s="78"/>
      <c r="H167" s="228"/>
    </row>
    <row r="168" spans="1:8" ht="19.5" customHeight="1">
      <c r="A168" s="74"/>
      <c r="B168" s="74"/>
      <c r="C168" s="101"/>
      <c r="D168" s="91"/>
      <c r="E168" s="184"/>
      <c r="F168" s="184"/>
      <c r="G168" s="83"/>
      <c r="H168" s="228"/>
    </row>
    <row r="169" spans="1:8" ht="19.5" customHeight="1">
      <c r="A169" s="74"/>
      <c r="B169" s="74">
        <v>85219</v>
      </c>
      <c r="C169" s="101"/>
      <c r="D169" s="74" t="s">
        <v>352</v>
      </c>
      <c r="E169" s="184">
        <f>SUM(E170:E171)</f>
        <v>308350</v>
      </c>
      <c r="F169" s="184">
        <f>SUM(F170:F171)</f>
        <v>308350</v>
      </c>
      <c r="G169" s="83">
        <v>0</v>
      </c>
      <c r="H169" s="228"/>
    </row>
    <row r="170" spans="1:8" ht="19.5" customHeight="1">
      <c r="A170" s="74"/>
      <c r="B170" s="74"/>
      <c r="C170" s="96" t="s">
        <v>316</v>
      </c>
      <c r="D170" s="91" t="s">
        <v>319</v>
      </c>
      <c r="E170" s="106">
        <v>350</v>
      </c>
      <c r="F170" s="106">
        <v>350</v>
      </c>
      <c r="G170" s="78">
        <v>0</v>
      </c>
      <c r="H170" s="228"/>
    </row>
    <row r="171" spans="1:8" ht="19.5" customHeight="1">
      <c r="A171" s="74"/>
      <c r="B171" s="74"/>
      <c r="C171" s="92">
        <v>2030</v>
      </c>
      <c r="D171" s="91" t="s">
        <v>247</v>
      </c>
      <c r="E171" s="178">
        <v>308000</v>
      </c>
      <c r="F171" s="178">
        <v>308000</v>
      </c>
      <c r="G171" s="93">
        <v>0</v>
      </c>
      <c r="H171" s="228"/>
    </row>
    <row r="172" spans="1:8" ht="19.5" customHeight="1">
      <c r="A172" s="74"/>
      <c r="B172" s="74"/>
      <c r="C172" s="101"/>
      <c r="D172" s="91" t="s">
        <v>395</v>
      </c>
      <c r="E172" s="178"/>
      <c r="F172" s="178"/>
      <c r="G172" s="93"/>
      <c r="H172" s="228"/>
    </row>
    <row r="173" spans="1:8" ht="19.5" customHeight="1">
      <c r="A173" s="74"/>
      <c r="B173" s="74"/>
      <c r="C173" s="101"/>
      <c r="D173" s="91"/>
      <c r="E173" s="178"/>
      <c r="F173" s="178"/>
      <c r="G173" s="93"/>
      <c r="H173" s="228"/>
    </row>
    <row r="174" spans="1:8" ht="19.5" customHeight="1">
      <c r="A174" s="74"/>
      <c r="B174" s="74">
        <v>85228</v>
      </c>
      <c r="C174" s="101"/>
      <c r="D174" s="74" t="s">
        <v>353</v>
      </c>
      <c r="E174" s="185">
        <f>SUM(E175:E179)</f>
        <v>124300</v>
      </c>
      <c r="F174" s="185">
        <f>SUM(F175:F179)</f>
        <v>124300</v>
      </c>
      <c r="G174" s="95">
        <v>0</v>
      </c>
      <c r="H174" s="228"/>
    </row>
    <row r="175" spans="1:8" ht="19.5" customHeight="1">
      <c r="A175" s="74"/>
      <c r="B175" s="74"/>
      <c r="C175" s="96" t="s">
        <v>313</v>
      </c>
      <c r="D175" s="91" t="s">
        <v>354</v>
      </c>
      <c r="E175" s="178">
        <v>5000</v>
      </c>
      <c r="F175" s="178">
        <v>5000</v>
      </c>
      <c r="G175" s="95">
        <v>0</v>
      </c>
      <c r="H175" s="228"/>
    </row>
    <row r="176" spans="1:8" ht="19.5" customHeight="1">
      <c r="A176" s="74"/>
      <c r="B176" s="74"/>
      <c r="C176" s="92">
        <v>2010</v>
      </c>
      <c r="D176" s="91" t="s">
        <v>248</v>
      </c>
      <c r="E176" s="178">
        <v>119000</v>
      </c>
      <c r="F176" s="178">
        <v>119000</v>
      </c>
      <c r="G176" s="93">
        <v>0</v>
      </c>
      <c r="H176" s="228"/>
    </row>
    <row r="177" spans="1:8" ht="19.5" customHeight="1">
      <c r="A177" s="74"/>
      <c r="B177" s="74"/>
      <c r="C177" s="101"/>
      <c r="D177" s="91" t="s">
        <v>369</v>
      </c>
      <c r="E177" s="178"/>
      <c r="F177" s="178"/>
      <c r="G177" s="93"/>
      <c r="H177" s="228"/>
    </row>
    <row r="178" spans="1:8" ht="19.5" customHeight="1">
      <c r="A178" s="74"/>
      <c r="B178" s="74"/>
      <c r="C178" s="101"/>
      <c r="D178" s="91" t="s">
        <v>394</v>
      </c>
      <c r="E178" s="178"/>
      <c r="F178" s="178"/>
      <c r="G178" s="93"/>
      <c r="H178" s="228"/>
    </row>
    <row r="179" spans="1:8" ht="19.5" customHeight="1">
      <c r="A179" s="74"/>
      <c r="B179" s="74"/>
      <c r="C179" s="92">
        <v>2360</v>
      </c>
      <c r="D179" s="91" t="s">
        <v>371</v>
      </c>
      <c r="E179" s="178">
        <v>300</v>
      </c>
      <c r="F179" s="178">
        <v>300</v>
      </c>
      <c r="G179" s="93">
        <v>0</v>
      </c>
      <c r="H179" s="228"/>
    </row>
    <row r="180" spans="1:8" ht="19.5" customHeight="1">
      <c r="A180" s="74"/>
      <c r="B180" s="74"/>
      <c r="C180" s="92"/>
      <c r="D180" s="91" t="s">
        <v>369</v>
      </c>
      <c r="E180" s="178"/>
      <c r="F180" s="178"/>
      <c r="G180" s="93"/>
      <c r="H180" s="228"/>
    </row>
    <row r="181" spans="1:8" ht="19.5" customHeight="1">
      <c r="A181" s="74"/>
      <c r="B181" s="74"/>
      <c r="C181" s="96"/>
      <c r="D181" s="91"/>
      <c r="E181" s="178"/>
      <c r="F181" s="178"/>
      <c r="G181" s="93"/>
      <c r="H181" s="228"/>
    </row>
    <row r="182" spans="1:8" ht="19.5" customHeight="1">
      <c r="A182" s="74"/>
      <c r="B182" s="74">
        <v>85295</v>
      </c>
      <c r="C182" s="101"/>
      <c r="D182" s="74" t="s">
        <v>314</v>
      </c>
      <c r="E182" s="185">
        <f>SUM(E183)</f>
        <v>43200</v>
      </c>
      <c r="F182" s="185">
        <f>SUM(F183)</f>
        <v>43200</v>
      </c>
      <c r="G182" s="95">
        <v>0</v>
      </c>
      <c r="H182" s="228"/>
    </row>
    <row r="183" spans="1:8" ht="19.5" customHeight="1">
      <c r="A183" s="74"/>
      <c r="B183" s="74"/>
      <c r="C183" s="96" t="s">
        <v>316</v>
      </c>
      <c r="D183" s="91" t="s">
        <v>319</v>
      </c>
      <c r="E183" s="178">
        <v>43200</v>
      </c>
      <c r="F183" s="178">
        <v>43200</v>
      </c>
      <c r="G183" s="93">
        <v>0</v>
      </c>
      <c r="H183" s="228"/>
    </row>
    <row r="184" spans="1:8" ht="19.5" customHeight="1">
      <c r="A184" s="79"/>
      <c r="B184" s="79"/>
      <c r="C184" s="107"/>
      <c r="D184" s="98"/>
      <c r="E184" s="177"/>
      <c r="F184" s="177"/>
      <c r="G184" s="100"/>
      <c r="H184" s="228"/>
    </row>
    <row r="185" spans="1:8" ht="19.5" customHeight="1">
      <c r="A185" s="118">
        <v>853</v>
      </c>
      <c r="B185" s="121"/>
      <c r="C185" s="125"/>
      <c r="D185" s="118" t="s">
        <v>212</v>
      </c>
      <c r="E185" s="120">
        <f>SUM(E186)</f>
        <v>141850</v>
      </c>
      <c r="F185" s="120">
        <f>SUM(F186)</f>
        <v>141850</v>
      </c>
      <c r="G185" s="120">
        <f>SUM(G186)</f>
        <v>0</v>
      </c>
      <c r="H185" s="228"/>
    </row>
    <row r="186" spans="1:8" ht="19.5" customHeight="1">
      <c r="A186" s="88"/>
      <c r="B186" s="88">
        <v>85395</v>
      </c>
      <c r="C186" s="90"/>
      <c r="D186" s="88" t="s">
        <v>314</v>
      </c>
      <c r="E186" s="105">
        <f>SUM(E187:E188)</f>
        <v>141850</v>
      </c>
      <c r="F186" s="105">
        <f>SUM(F187:F188)</f>
        <v>141850</v>
      </c>
      <c r="G186" s="73">
        <v>0</v>
      </c>
      <c r="H186" s="228"/>
    </row>
    <row r="187" spans="1:8" ht="19.5" customHeight="1">
      <c r="A187" s="74"/>
      <c r="B187" s="74"/>
      <c r="C187" s="92">
        <v>2008</v>
      </c>
      <c r="D187" s="91" t="s">
        <v>213</v>
      </c>
      <c r="E187" s="106">
        <v>134447</v>
      </c>
      <c r="F187" s="106">
        <v>134447</v>
      </c>
      <c r="G187" s="78">
        <v>0</v>
      </c>
      <c r="H187" s="228"/>
    </row>
    <row r="188" spans="1:8" ht="19.5" customHeight="1">
      <c r="A188" s="74"/>
      <c r="B188" s="74"/>
      <c r="C188" s="92">
        <v>2009</v>
      </c>
      <c r="D188" s="91" t="s">
        <v>213</v>
      </c>
      <c r="E188" s="106">
        <v>7403</v>
      </c>
      <c r="F188" s="106">
        <v>7403</v>
      </c>
      <c r="G188" s="78">
        <v>0</v>
      </c>
      <c r="H188" s="228"/>
    </row>
    <row r="189" spans="1:8" ht="19.5" customHeight="1">
      <c r="A189" s="74"/>
      <c r="B189" s="74"/>
      <c r="C189" s="92"/>
      <c r="D189" s="91"/>
      <c r="E189" s="106"/>
      <c r="F189" s="106"/>
      <c r="G189" s="78"/>
      <c r="H189" s="228"/>
    </row>
    <row r="190" spans="1:8" ht="19.5" customHeight="1">
      <c r="A190" s="79"/>
      <c r="B190" s="79"/>
      <c r="C190" s="107"/>
      <c r="D190" s="98"/>
      <c r="E190" s="177"/>
      <c r="F190" s="177"/>
      <c r="G190" s="100"/>
      <c r="H190" s="228"/>
    </row>
    <row r="191" spans="1:8" ht="19.5" customHeight="1">
      <c r="A191" s="138">
        <v>900</v>
      </c>
      <c r="B191" s="236"/>
      <c r="C191" s="139"/>
      <c r="D191" s="138" t="s">
        <v>355</v>
      </c>
      <c r="E191" s="124">
        <f>SUM(E192)</f>
        <v>150000</v>
      </c>
      <c r="F191" s="124">
        <f>SUM(F192)</f>
        <v>150000</v>
      </c>
      <c r="G191" s="124">
        <f>SUM(G192)</f>
        <v>0</v>
      </c>
      <c r="H191" s="228"/>
    </row>
    <row r="192" spans="1:8" ht="19.5" customHeight="1">
      <c r="A192" s="74"/>
      <c r="B192" s="74">
        <v>90095</v>
      </c>
      <c r="C192" s="96"/>
      <c r="D192" s="113" t="s">
        <v>314</v>
      </c>
      <c r="E192" s="95">
        <f>SUM(E193:E196)</f>
        <v>150000</v>
      </c>
      <c r="F192" s="95">
        <f>SUM(F193:F196)</f>
        <v>150000</v>
      </c>
      <c r="G192" s="95">
        <v>0</v>
      </c>
      <c r="H192" s="228"/>
    </row>
    <row r="193" spans="1:8" ht="19.5" customHeight="1">
      <c r="A193" s="74"/>
      <c r="B193" s="74"/>
      <c r="C193" s="96" t="s">
        <v>303</v>
      </c>
      <c r="D193" s="114" t="s">
        <v>249</v>
      </c>
      <c r="E193" s="93">
        <v>100000</v>
      </c>
      <c r="F193" s="93">
        <v>100000</v>
      </c>
      <c r="G193" s="93">
        <v>0</v>
      </c>
      <c r="H193" s="228"/>
    </row>
    <row r="194" spans="1:8" ht="19.5" customHeight="1">
      <c r="A194" s="74"/>
      <c r="B194" s="74"/>
      <c r="C194" s="96"/>
      <c r="D194" s="114" t="s">
        <v>238</v>
      </c>
      <c r="E194" s="93"/>
      <c r="F194" s="93"/>
      <c r="G194" s="93"/>
      <c r="H194" s="228"/>
    </row>
    <row r="195" spans="1:8" ht="19.5" customHeight="1">
      <c r="A195" s="74"/>
      <c r="B195" s="74"/>
      <c r="C195" s="96"/>
      <c r="D195" s="114" t="s">
        <v>239</v>
      </c>
      <c r="E195" s="93"/>
      <c r="F195" s="93"/>
      <c r="G195" s="93"/>
      <c r="H195" s="228"/>
    </row>
    <row r="196" spans="1:8" ht="19.5" customHeight="1">
      <c r="A196" s="74"/>
      <c r="B196" s="74"/>
      <c r="C196" s="96" t="s">
        <v>313</v>
      </c>
      <c r="D196" s="114" t="s">
        <v>354</v>
      </c>
      <c r="E196" s="93">
        <v>50000</v>
      </c>
      <c r="F196" s="93">
        <v>50000</v>
      </c>
      <c r="G196" s="93">
        <v>0</v>
      </c>
      <c r="H196" s="228"/>
    </row>
    <row r="197" spans="1:8" ht="19.5" customHeight="1">
      <c r="A197" s="79"/>
      <c r="B197" s="79"/>
      <c r="C197" s="111"/>
      <c r="D197" s="140"/>
      <c r="E197" s="100"/>
      <c r="F197" s="100"/>
      <c r="G197" s="100"/>
      <c r="H197" s="228"/>
    </row>
    <row r="198" spans="1:8" ht="19.5" customHeight="1">
      <c r="A198" s="118">
        <v>921</v>
      </c>
      <c r="B198" s="121"/>
      <c r="C198" s="125"/>
      <c r="D198" s="118" t="s">
        <v>178</v>
      </c>
      <c r="E198" s="120">
        <f>SUM(E199)</f>
        <v>865753</v>
      </c>
      <c r="F198" s="120">
        <v>0</v>
      </c>
      <c r="G198" s="120">
        <f>SUM(G199)</f>
        <v>865753</v>
      </c>
      <c r="H198" s="228"/>
    </row>
    <row r="199" spans="1:8" ht="19.5" customHeight="1">
      <c r="A199" s="88"/>
      <c r="B199" s="88">
        <v>92109</v>
      </c>
      <c r="C199" s="175"/>
      <c r="D199" s="180" t="s">
        <v>179</v>
      </c>
      <c r="E199" s="181">
        <f>SUM(E200)</f>
        <v>865753</v>
      </c>
      <c r="F199" s="183">
        <v>0</v>
      </c>
      <c r="G199" s="182">
        <f>SUM(G200)</f>
        <v>865753</v>
      </c>
      <c r="H199" s="228"/>
    </row>
    <row r="200" spans="1:8" ht="19.5" customHeight="1">
      <c r="A200" s="74"/>
      <c r="B200" s="74"/>
      <c r="C200" s="96">
        <v>6298</v>
      </c>
      <c r="D200" s="91" t="s">
        <v>527</v>
      </c>
      <c r="E200" s="178">
        <v>865753</v>
      </c>
      <c r="F200" s="93"/>
      <c r="G200" s="179">
        <v>865753</v>
      </c>
      <c r="H200" s="228"/>
    </row>
    <row r="201" spans="1:8" ht="19.5" customHeight="1">
      <c r="A201" s="74"/>
      <c r="B201" s="74"/>
      <c r="C201" s="96"/>
      <c r="D201" s="91" t="s">
        <v>528</v>
      </c>
      <c r="E201" s="185"/>
      <c r="F201" s="95"/>
      <c r="G201" s="368"/>
      <c r="H201" s="228"/>
    </row>
    <row r="202" spans="1:8" ht="19.5" customHeight="1">
      <c r="A202" s="74"/>
      <c r="B202" s="74"/>
      <c r="C202" s="96"/>
      <c r="D202" s="91" t="s">
        <v>529</v>
      </c>
      <c r="E202" s="178"/>
      <c r="F202" s="93"/>
      <c r="G202" s="179"/>
      <c r="H202" s="228"/>
    </row>
    <row r="203" spans="1:8" ht="19.5" customHeight="1">
      <c r="A203" s="79"/>
      <c r="B203" s="79"/>
      <c r="C203" s="111"/>
      <c r="D203" s="140"/>
      <c r="E203" s="177"/>
      <c r="F203" s="100"/>
      <c r="G203" s="176"/>
      <c r="H203" s="228"/>
    </row>
    <row r="204" spans="1:8" ht="19.5" customHeight="1">
      <c r="A204" s="138">
        <v>926</v>
      </c>
      <c r="B204" s="236"/>
      <c r="C204" s="139"/>
      <c r="D204" s="138" t="s">
        <v>356</v>
      </c>
      <c r="E204" s="124">
        <f>SUM(E205,E209)</f>
        <v>5517150</v>
      </c>
      <c r="F204" s="124">
        <f>SUM(F205)</f>
        <v>2095150</v>
      </c>
      <c r="G204" s="124">
        <f>SUM(G205,G209)</f>
        <v>3422000</v>
      </c>
      <c r="H204" s="228"/>
    </row>
    <row r="205" spans="1:8" ht="19.5" customHeight="1">
      <c r="A205" s="115"/>
      <c r="B205" s="88">
        <v>92601</v>
      </c>
      <c r="C205" s="90"/>
      <c r="D205" s="88" t="s">
        <v>357</v>
      </c>
      <c r="E205" s="73">
        <f>SUM(E206:E207)</f>
        <v>2095150</v>
      </c>
      <c r="F205" s="73">
        <f>SUM(F206:F207)</f>
        <v>2095150</v>
      </c>
      <c r="G205" s="73">
        <v>0</v>
      </c>
      <c r="H205" s="228"/>
    </row>
    <row r="206" spans="1:8" ht="19.5" customHeight="1">
      <c r="A206" s="91"/>
      <c r="B206" s="74"/>
      <c r="C206" s="96" t="s">
        <v>313</v>
      </c>
      <c r="D206" s="91" t="s">
        <v>354</v>
      </c>
      <c r="E206" s="78">
        <v>2087150</v>
      </c>
      <c r="F206" s="78">
        <v>2087150</v>
      </c>
      <c r="G206" s="78">
        <v>0</v>
      </c>
      <c r="H206" s="228"/>
    </row>
    <row r="207" spans="1:8" ht="19.5" customHeight="1">
      <c r="A207" s="91"/>
      <c r="B207" s="74"/>
      <c r="C207" s="96" t="s">
        <v>316</v>
      </c>
      <c r="D207" s="91" t="s">
        <v>319</v>
      </c>
      <c r="E207" s="78">
        <v>8000</v>
      </c>
      <c r="F207" s="78">
        <v>8000</v>
      </c>
      <c r="G207" s="78">
        <v>0</v>
      </c>
      <c r="H207" s="228"/>
    </row>
    <row r="208" spans="1:8" ht="19.5" customHeight="1">
      <c r="A208" s="91"/>
      <c r="B208" s="74"/>
      <c r="C208" s="96"/>
      <c r="D208" s="91"/>
      <c r="E208" s="78"/>
      <c r="F208" s="78"/>
      <c r="G208" s="78"/>
      <c r="H208" s="228"/>
    </row>
    <row r="209" spans="1:8" ht="19.5" customHeight="1">
      <c r="A209" s="91"/>
      <c r="B209" s="74">
        <v>92695</v>
      </c>
      <c r="C209" s="96"/>
      <c r="D209" s="74" t="s">
        <v>314</v>
      </c>
      <c r="E209" s="83">
        <f>SUM(E210)</f>
        <v>3422000</v>
      </c>
      <c r="F209" s="83"/>
      <c r="G209" s="83">
        <f>SUM(G210)</f>
        <v>3422000</v>
      </c>
      <c r="H209" s="228"/>
    </row>
    <row r="210" spans="1:8" ht="19.5" customHeight="1">
      <c r="A210" s="91"/>
      <c r="B210" s="74"/>
      <c r="C210" s="96">
        <v>6298</v>
      </c>
      <c r="D210" s="91" t="s">
        <v>527</v>
      </c>
      <c r="E210" s="78">
        <v>3422000</v>
      </c>
      <c r="F210" s="78"/>
      <c r="G210" s="78">
        <v>3422000</v>
      </c>
      <c r="H210" s="228"/>
    </row>
    <row r="211" spans="1:8" ht="19.5" customHeight="1">
      <c r="A211" s="91"/>
      <c r="B211" s="74"/>
      <c r="C211" s="96"/>
      <c r="D211" s="91" t="s">
        <v>528</v>
      </c>
      <c r="E211" s="78"/>
      <c r="F211" s="78"/>
      <c r="G211" s="78"/>
      <c r="H211" s="228"/>
    </row>
    <row r="212" spans="1:8" ht="19.5" customHeight="1">
      <c r="A212" s="91"/>
      <c r="B212" s="74"/>
      <c r="C212" s="96"/>
      <c r="D212" s="91" t="s">
        <v>529</v>
      </c>
      <c r="E212" s="78"/>
      <c r="F212" s="78"/>
      <c r="G212" s="78"/>
      <c r="H212" s="228"/>
    </row>
    <row r="213" spans="1:8" ht="19.5" customHeight="1">
      <c r="A213" s="98"/>
      <c r="B213" s="79"/>
      <c r="C213" s="99"/>
      <c r="D213" s="98"/>
      <c r="E213" s="100"/>
      <c r="F213" s="100"/>
      <c r="G213" s="100"/>
      <c r="H213" s="228"/>
    </row>
    <row r="214" spans="1:8" ht="19.5" customHeight="1">
      <c r="A214" s="210"/>
      <c r="B214" s="211"/>
      <c r="C214" s="237"/>
      <c r="D214" s="212" t="s">
        <v>293</v>
      </c>
      <c r="E214" s="124">
        <f>SUM(E9,E17,E22,E40,E48,E64,E71,E75,E118,E128,E132,E185,E191,E198,E204,)</f>
        <v>72100916</v>
      </c>
      <c r="F214" s="124">
        <f>SUM(F9,F17,F22,F40,F48,F64,F71,F75,F118,F128,F132,F185,F191,F198,F204,)</f>
        <v>49126424</v>
      </c>
      <c r="G214" s="124">
        <f>SUM(G9,G17,G22,G40,G48,G64,G71,G75,G118,G128,G132,G185,G191,G198,G204,)</f>
        <v>22974492</v>
      </c>
      <c r="H214" s="228"/>
    </row>
  </sheetData>
  <mergeCells count="9">
    <mergeCell ref="B2:G2"/>
    <mergeCell ref="A5:A7"/>
    <mergeCell ref="B5:B7"/>
    <mergeCell ref="D5:D7"/>
    <mergeCell ref="C5:C7"/>
    <mergeCell ref="E5:E7"/>
    <mergeCell ref="F5:G5"/>
    <mergeCell ref="F6:F7"/>
    <mergeCell ref="G6:G7"/>
  </mergeCells>
  <printOptions horizontalCentered="1"/>
  <pageMargins left="0.61" right="0.54" top="1.01" bottom="0.5905511811023623" header="0.57" footer="0.5118110236220472"/>
  <pageSetup horizontalDpi="300" verticalDpi="300" orientation="landscape" paperSize="9" scale="74" r:id="rId1"/>
  <headerFooter alignWithMargins="0">
    <oddHeader>&amp;R&amp;9Załącznik nr &amp;A
do uchwały Rady Miejskiej  w Choszcznie nr  XXXIII/411/2009
z dnia 18 grudnia 2009 r.</oddHeader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R514"/>
  <sheetViews>
    <sheetView zoomScale="80" zoomScaleNormal="80" workbookViewId="0" topLeftCell="A1">
      <selection activeCell="A6" sqref="A6:N6"/>
    </sheetView>
  </sheetViews>
  <sheetFormatPr defaultColWidth="9.00390625" defaultRowHeight="12.75"/>
  <cols>
    <col min="1" max="1" width="4.75390625" style="457" customWidth="1"/>
    <col min="2" max="3" width="9.125" style="457" customWidth="1"/>
    <col min="4" max="4" width="4.875" style="492" customWidth="1"/>
    <col min="5" max="5" width="20.25390625" style="493" customWidth="1"/>
    <col min="6" max="6" width="30.625" style="494" customWidth="1"/>
    <col min="7" max="7" width="11.875" style="494" customWidth="1"/>
    <col min="8" max="8" width="11.625" style="495" customWidth="1"/>
    <col min="9" max="9" width="0" style="494" hidden="1" customWidth="1"/>
    <col min="10" max="10" width="9.875" style="457" customWidth="1"/>
    <col min="11" max="11" width="11.625" style="457" bestFit="1" customWidth="1"/>
    <col min="12" max="12" width="10.00390625" style="457" bestFit="1" customWidth="1"/>
    <col min="13" max="14" width="9.875" style="457" bestFit="1" customWidth="1"/>
    <col min="15" max="15" width="12.25390625" style="457" customWidth="1"/>
    <col min="16" max="16384" width="9.125" style="457" customWidth="1"/>
  </cols>
  <sheetData>
    <row r="2" spans="11:14" ht="12.75">
      <c r="K2" s="761" t="s">
        <v>89</v>
      </c>
      <c r="L2" s="761"/>
      <c r="M2" s="761"/>
      <c r="N2" s="761"/>
    </row>
    <row r="3" spans="8:14" ht="12.75">
      <c r="H3" s="762" t="s">
        <v>13</v>
      </c>
      <c r="I3" s="762"/>
      <c r="J3" s="762"/>
      <c r="K3" s="762"/>
      <c r="L3" s="762"/>
      <c r="M3" s="762"/>
      <c r="N3" s="762"/>
    </row>
    <row r="4" spans="12:14" ht="12.75">
      <c r="L4" s="761" t="s">
        <v>12</v>
      </c>
      <c r="M4" s="761"/>
      <c r="N4" s="761"/>
    </row>
    <row r="5" spans="1:14" ht="15.75">
      <c r="A5" s="751" t="s">
        <v>28</v>
      </c>
      <c r="B5" s="751"/>
      <c r="C5" s="751"/>
      <c r="D5" s="751"/>
      <c r="E5" s="751"/>
      <c r="F5" s="751"/>
      <c r="G5" s="751"/>
      <c r="H5" s="751"/>
      <c r="I5" s="751"/>
      <c r="J5" s="751"/>
      <c r="K5" s="751"/>
      <c r="L5" s="751"/>
      <c r="M5" s="751"/>
      <c r="N5" s="751"/>
    </row>
    <row r="6" spans="1:14" ht="15.75">
      <c r="A6" s="751" t="s">
        <v>479</v>
      </c>
      <c r="B6" s="751"/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</row>
    <row r="7" spans="1:14" ht="15.75">
      <c r="A7" s="751" t="s">
        <v>29</v>
      </c>
      <c r="B7" s="751"/>
      <c r="C7" s="751"/>
      <c r="D7" s="751"/>
      <c r="E7" s="751"/>
      <c r="F7" s="751"/>
      <c r="G7" s="751"/>
      <c r="H7" s="751"/>
      <c r="I7" s="751"/>
      <c r="J7" s="751"/>
      <c r="K7" s="751"/>
      <c r="L7" s="751"/>
      <c r="M7" s="751"/>
      <c r="N7" s="751"/>
    </row>
    <row r="8" spans="1:14" ht="15.75">
      <c r="A8" s="751" t="s">
        <v>37</v>
      </c>
      <c r="B8" s="751"/>
      <c r="C8" s="751"/>
      <c r="D8" s="751"/>
      <c r="E8" s="751"/>
      <c r="F8" s="751"/>
      <c r="G8" s="751"/>
      <c r="H8" s="751"/>
      <c r="I8" s="751"/>
      <c r="J8" s="751"/>
      <c r="K8" s="751"/>
      <c r="L8" s="751"/>
      <c r="M8" s="751"/>
      <c r="N8" s="751"/>
    </row>
    <row r="9" spans="1:14" ht="15.75">
      <c r="A9" s="751" t="s">
        <v>42</v>
      </c>
      <c r="B9" s="751"/>
      <c r="C9" s="751"/>
      <c r="D9" s="751"/>
      <c r="E9" s="751"/>
      <c r="F9" s="751"/>
      <c r="G9" s="751"/>
      <c r="H9" s="751"/>
      <c r="I9" s="751"/>
      <c r="J9" s="751"/>
      <c r="K9" s="751"/>
      <c r="L9" s="751"/>
      <c r="M9" s="751"/>
      <c r="N9" s="751"/>
    </row>
    <row r="10" spans="1:14" ht="15.75">
      <c r="A10" s="763"/>
      <c r="B10" s="763"/>
      <c r="C10" s="763"/>
      <c r="D10" s="763"/>
      <c r="E10" s="763"/>
      <c r="F10" s="763"/>
      <c r="G10" s="763"/>
      <c r="H10" s="763"/>
      <c r="I10" s="763"/>
      <c r="N10" s="458" t="s">
        <v>276</v>
      </c>
    </row>
    <row r="11" spans="1:14" ht="12.75">
      <c r="A11" s="750" t="s">
        <v>282</v>
      </c>
      <c r="B11" s="750" t="s">
        <v>252</v>
      </c>
      <c r="C11" s="750" t="s">
        <v>579</v>
      </c>
      <c r="D11" s="750" t="s">
        <v>298</v>
      </c>
      <c r="E11" s="747" t="s">
        <v>43</v>
      </c>
      <c r="F11" s="747" t="s">
        <v>44</v>
      </c>
      <c r="G11" s="747" t="s">
        <v>45</v>
      </c>
      <c r="H11" s="748" t="s">
        <v>46</v>
      </c>
      <c r="I11" s="747" t="s">
        <v>47</v>
      </c>
      <c r="J11" s="747" t="s">
        <v>62</v>
      </c>
      <c r="K11" s="749" t="s">
        <v>60</v>
      </c>
      <c r="L11" s="749"/>
      <c r="M11" s="749"/>
      <c r="N11" s="749"/>
    </row>
    <row r="12" spans="1:14" ht="25.5">
      <c r="A12" s="750"/>
      <c r="B12" s="750"/>
      <c r="C12" s="750"/>
      <c r="D12" s="750"/>
      <c r="E12" s="747"/>
      <c r="F12" s="747"/>
      <c r="G12" s="747"/>
      <c r="H12" s="748"/>
      <c r="I12" s="747"/>
      <c r="J12" s="747"/>
      <c r="K12" s="459" t="s">
        <v>586</v>
      </c>
      <c r="L12" s="459" t="s">
        <v>587</v>
      </c>
      <c r="M12" s="459" t="s">
        <v>588</v>
      </c>
      <c r="N12" s="460" t="s">
        <v>48</v>
      </c>
    </row>
    <row r="13" spans="1:14" ht="12.75">
      <c r="A13" s="461">
        <v>1</v>
      </c>
      <c r="B13" s="461">
        <v>2</v>
      </c>
      <c r="C13" s="461">
        <v>3</v>
      </c>
      <c r="D13" s="461">
        <v>4</v>
      </c>
      <c r="E13" s="461">
        <v>5</v>
      </c>
      <c r="F13" s="461">
        <v>6</v>
      </c>
      <c r="G13" s="461">
        <v>7</v>
      </c>
      <c r="H13" s="461">
        <v>8</v>
      </c>
      <c r="I13" s="461">
        <v>9</v>
      </c>
      <c r="J13" s="461">
        <v>9</v>
      </c>
      <c r="K13" s="461">
        <v>10</v>
      </c>
      <c r="L13" s="461">
        <v>11</v>
      </c>
      <c r="M13" s="461">
        <v>12</v>
      </c>
      <c r="N13" s="461">
        <v>13</v>
      </c>
    </row>
    <row r="14" spans="1:18" ht="19.5" customHeight="1">
      <c r="A14" s="743">
        <v>1</v>
      </c>
      <c r="B14" s="667">
        <v>750</v>
      </c>
      <c r="C14" s="667">
        <v>75023</v>
      </c>
      <c r="D14" s="672" t="s">
        <v>50</v>
      </c>
      <c r="E14" s="752" t="s">
        <v>63</v>
      </c>
      <c r="F14" s="674" t="s">
        <v>704</v>
      </c>
      <c r="G14" s="667" t="s">
        <v>35</v>
      </c>
      <c r="H14" s="716">
        <v>444000</v>
      </c>
      <c r="I14" s="740"/>
      <c r="J14" s="462" t="s">
        <v>592</v>
      </c>
      <c r="K14" s="463"/>
      <c r="L14" s="472">
        <v>431000</v>
      </c>
      <c r="M14" s="464"/>
      <c r="N14" s="464"/>
      <c r="O14" s="465"/>
      <c r="P14" s="465"/>
      <c r="Q14" s="465"/>
      <c r="R14" s="465"/>
    </row>
    <row r="15" spans="1:18" ht="19.5" customHeight="1">
      <c r="A15" s="744"/>
      <c r="B15" s="667"/>
      <c r="C15" s="667"/>
      <c r="D15" s="672"/>
      <c r="E15" s="752"/>
      <c r="F15" s="674"/>
      <c r="G15" s="667"/>
      <c r="H15" s="716"/>
      <c r="I15" s="740"/>
      <c r="J15" s="466" t="s">
        <v>64</v>
      </c>
      <c r="K15" s="467"/>
      <c r="L15" s="468">
        <v>215000</v>
      </c>
      <c r="M15" s="467"/>
      <c r="N15" s="467"/>
      <c r="O15" s="465"/>
      <c r="P15" s="465"/>
      <c r="Q15" s="465"/>
      <c r="R15" s="465"/>
    </row>
    <row r="16" spans="1:18" ht="19.5" customHeight="1">
      <c r="A16" s="744"/>
      <c r="B16" s="667"/>
      <c r="C16" s="667"/>
      <c r="D16" s="672"/>
      <c r="E16" s="752"/>
      <c r="F16" s="674"/>
      <c r="G16" s="667"/>
      <c r="H16" s="716"/>
      <c r="I16" s="740"/>
      <c r="J16" s="466" t="s">
        <v>593</v>
      </c>
      <c r="K16" s="468"/>
      <c r="L16" s="468">
        <v>216000</v>
      </c>
      <c r="M16" s="467"/>
      <c r="N16" s="467"/>
      <c r="O16" s="465"/>
      <c r="P16" s="465"/>
      <c r="Q16" s="465"/>
      <c r="R16" s="465"/>
    </row>
    <row r="17" spans="1:18" ht="19.5" customHeight="1">
      <c r="A17" s="745"/>
      <c r="B17" s="667"/>
      <c r="C17" s="667"/>
      <c r="D17" s="672"/>
      <c r="E17" s="752"/>
      <c r="F17" s="674"/>
      <c r="G17" s="667"/>
      <c r="H17" s="716"/>
      <c r="I17" s="740"/>
      <c r="J17" s="469" t="s">
        <v>597</v>
      </c>
      <c r="K17" s="470"/>
      <c r="L17" s="470"/>
      <c r="M17" s="471"/>
      <c r="N17" s="471"/>
      <c r="O17" s="465"/>
      <c r="P17" s="465"/>
      <c r="Q17" s="465"/>
      <c r="R17" s="465"/>
    </row>
    <row r="18" spans="1:18" ht="19.5" customHeight="1">
      <c r="A18" s="743">
        <f>A14+1</f>
        <v>2</v>
      </c>
      <c r="B18" s="669">
        <v>801</v>
      </c>
      <c r="C18" s="669">
        <v>80101</v>
      </c>
      <c r="D18" s="672" t="s">
        <v>50</v>
      </c>
      <c r="E18" s="752" t="s">
        <v>63</v>
      </c>
      <c r="F18" s="705" t="s">
        <v>723</v>
      </c>
      <c r="G18" s="669" t="s">
        <v>724</v>
      </c>
      <c r="H18" s="717">
        <v>421000</v>
      </c>
      <c r="I18" s="740"/>
      <c r="J18" s="462" t="s">
        <v>592</v>
      </c>
      <c r="K18" s="463"/>
      <c r="L18" s="472">
        <v>409000</v>
      </c>
      <c r="M18" s="464"/>
      <c r="N18" s="464"/>
      <c r="O18" s="465"/>
      <c r="P18" s="465"/>
      <c r="Q18" s="465"/>
      <c r="R18" s="465"/>
    </row>
    <row r="19" spans="1:18" ht="19.5" customHeight="1">
      <c r="A19" s="744"/>
      <c r="B19" s="669"/>
      <c r="C19" s="669"/>
      <c r="D19" s="672"/>
      <c r="E19" s="752"/>
      <c r="F19" s="705"/>
      <c r="G19" s="669"/>
      <c r="H19" s="717"/>
      <c r="I19" s="740"/>
      <c r="J19" s="466" t="s">
        <v>64</v>
      </c>
      <c r="K19" s="467"/>
      <c r="L19" s="468">
        <v>204000</v>
      </c>
      <c r="M19" s="467"/>
      <c r="N19" s="467"/>
      <c r="O19" s="465"/>
      <c r="P19" s="465"/>
      <c r="Q19" s="465"/>
      <c r="R19" s="465"/>
    </row>
    <row r="20" spans="1:18" ht="19.5" customHeight="1">
      <c r="A20" s="744"/>
      <c r="B20" s="669"/>
      <c r="C20" s="669"/>
      <c r="D20" s="672"/>
      <c r="E20" s="752"/>
      <c r="F20" s="705"/>
      <c r="G20" s="669"/>
      <c r="H20" s="717"/>
      <c r="I20" s="740"/>
      <c r="J20" s="466" t="s">
        <v>593</v>
      </c>
      <c r="K20" s="468"/>
      <c r="L20" s="468">
        <v>205000</v>
      </c>
      <c r="M20" s="467"/>
      <c r="N20" s="467"/>
      <c r="O20" s="465"/>
      <c r="P20" s="465"/>
      <c r="Q20" s="465"/>
      <c r="R20" s="465"/>
    </row>
    <row r="21" spans="1:18" ht="19.5" customHeight="1">
      <c r="A21" s="745"/>
      <c r="B21" s="669"/>
      <c r="C21" s="669"/>
      <c r="D21" s="672"/>
      <c r="E21" s="752"/>
      <c r="F21" s="705"/>
      <c r="G21" s="669"/>
      <c r="H21" s="717"/>
      <c r="I21" s="740"/>
      <c r="J21" s="469" t="s">
        <v>597</v>
      </c>
      <c r="K21" s="470"/>
      <c r="L21" s="470"/>
      <c r="M21" s="471"/>
      <c r="N21" s="471"/>
      <c r="O21" s="465"/>
      <c r="P21" s="465"/>
      <c r="Q21" s="465"/>
      <c r="R21" s="465"/>
    </row>
    <row r="22" spans="1:18" ht="19.5" customHeight="1">
      <c r="A22" s="743">
        <f>A18+1</f>
        <v>3</v>
      </c>
      <c r="B22" s="657">
        <v>801</v>
      </c>
      <c r="C22" s="657">
        <v>80101</v>
      </c>
      <c r="D22" s="672" t="s">
        <v>50</v>
      </c>
      <c r="E22" s="755" t="s">
        <v>63</v>
      </c>
      <c r="F22" s="674" t="s">
        <v>730</v>
      </c>
      <c r="G22" s="715" t="s">
        <v>757</v>
      </c>
      <c r="H22" s="716">
        <v>409000</v>
      </c>
      <c r="I22" s="740"/>
      <c r="J22" s="462" t="s">
        <v>592</v>
      </c>
      <c r="K22" s="463"/>
      <c r="L22" s="472">
        <v>398000</v>
      </c>
      <c r="M22" s="464"/>
      <c r="N22" s="464"/>
      <c r="O22" s="465"/>
      <c r="P22" s="465"/>
      <c r="Q22" s="465"/>
      <c r="R22" s="465"/>
    </row>
    <row r="23" spans="1:18" ht="19.5" customHeight="1">
      <c r="A23" s="744"/>
      <c r="B23" s="658"/>
      <c r="C23" s="658"/>
      <c r="D23" s="672"/>
      <c r="E23" s="756"/>
      <c r="F23" s="674"/>
      <c r="G23" s="667"/>
      <c r="H23" s="716"/>
      <c r="I23" s="740"/>
      <c r="J23" s="466" t="s">
        <v>64</v>
      </c>
      <c r="K23" s="467"/>
      <c r="L23" s="468">
        <v>199000</v>
      </c>
      <c r="M23" s="467"/>
      <c r="N23" s="467"/>
      <c r="O23" s="465"/>
      <c r="P23" s="465"/>
      <c r="Q23" s="465"/>
      <c r="R23" s="465"/>
    </row>
    <row r="24" spans="1:18" ht="19.5" customHeight="1">
      <c r="A24" s="744"/>
      <c r="B24" s="658"/>
      <c r="C24" s="658"/>
      <c r="D24" s="672"/>
      <c r="E24" s="756"/>
      <c r="F24" s="674"/>
      <c r="G24" s="667"/>
      <c r="H24" s="716"/>
      <c r="I24" s="740"/>
      <c r="J24" s="466" t="s">
        <v>593</v>
      </c>
      <c r="K24" s="468"/>
      <c r="L24" s="468">
        <v>199000</v>
      </c>
      <c r="M24" s="467"/>
      <c r="N24" s="467"/>
      <c r="O24" s="465"/>
      <c r="P24" s="465"/>
      <c r="Q24" s="465"/>
      <c r="R24" s="465"/>
    </row>
    <row r="25" spans="1:18" ht="19.5" customHeight="1">
      <c r="A25" s="745"/>
      <c r="B25" s="659"/>
      <c r="C25" s="659"/>
      <c r="D25" s="672"/>
      <c r="E25" s="757"/>
      <c r="F25" s="674"/>
      <c r="G25" s="667"/>
      <c r="H25" s="716"/>
      <c r="I25" s="740"/>
      <c r="J25" s="469" t="s">
        <v>597</v>
      </c>
      <c r="K25" s="470"/>
      <c r="L25" s="471"/>
      <c r="M25" s="471"/>
      <c r="N25" s="471"/>
      <c r="O25" s="465"/>
      <c r="P25" s="465"/>
      <c r="Q25" s="465"/>
      <c r="R25" s="465"/>
    </row>
    <row r="26" spans="1:18" ht="12.75" customHeight="1">
      <c r="A26" s="743">
        <f>A22+1</f>
        <v>4</v>
      </c>
      <c r="B26" s="667">
        <v>801</v>
      </c>
      <c r="C26" s="667">
        <v>80110</v>
      </c>
      <c r="D26" s="672" t="s">
        <v>50</v>
      </c>
      <c r="E26" s="758" t="s">
        <v>65</v>
      </c>
      <c r="F26" s="674" t="s">
        <v>736</v>
      </c>
      <c r="G26" s="667" t="s">
        <v>655</v>
      </c>
      <c r="H26" s="715">
        <v>1340000</v>
      </c>
      <c r="I26" s="740"/>
      <c r="J26" s="462" t="s">
        <v>592</v>
      </c>
      <c r="K26" s="463"/>
      <c r="L26" s="431">
        <v>1267000</v>
      </c>
      <c r="M26" s="464"/>
      <c r="N26" s="464"/>
      <c r="O26" s="465"/>
      <c r="P26" s="465"/>
      <c r="Q26" s="465"/>
      <c r="R26" s="465"/>
    </row>
    <row r="27" spans="1:18" ht="12.75">
      <c r="A27" s="744"/>
      <c r="B27" s="667"/>
      <c r="C27" s="667"/>
      <c r="D27" s="672"/>
      <c r="E27" s="758"/>
      <c r="F27" s="674"/>
      <c r="G27" s="667"/>
      <c r="H27" s="715"/>
      <c r="I27" s="740"/>
      <c r="J27" s="466" t="s">
        <v>64</v>
      </c>
      <c r="K27" s="467"/>
      <c r="L27" s="468">
        <v>950250</v>
      </c>
      <c r="M27" s="467"/>
      <c r="N27" s="467"/>
      <c r="O27" s="465"/>
      <c r="P27" s="465"/>
      <c r="Q27" s="465"/>
      <c r="R27" s="465"/>
    </row>
    <row r="28" spans="1:18" ht="12.75">
      <c r="A28" s="744"/>
      <c r="B28" s="667"/>
      <c r="C28" s="667"/>
      <c r="D28" s="672"/>
      <c r="E28" s="758"/>
      <c r="F28" s="674"/>
      <c r="G28" s="667"/>
      <c r="H28" s="715"/>
      <c r="I28" s="740"/>
      <c r="J28" s="466" t="s">
        <v>593</v>
      </c>
      <c r="K28" s="468"/>
      <c r="L28" s="473">
        <v>316750</v>
      </c>
      <c r="M28" s="467"/>
      <c r="N28" s="467"/>
      <c r="O28" s="465"/>
      <c r="P28" s="465"/>
      <c r="Q28" s="465"/>
      <c r="R28" s="465"/>
    </row>
    <row r="29" spans="1:18" ht="12.75">
      <c r="A29" s="745"/>
      <c r="B29" s="667"/>
      <c r="C29" s="667"/>
      <c r="D29" s="672"/>
      <c r="E29" s="752"/>
      <c r="F29" s="674"/>
      <c r="G29" s="667"/>
      <c r="H29" s="715"/>
      <c r="I29" s="740"/>
      <c r="J29" s="469" t="s">
        <v>597</v>
      </c>
      <c r="K29" s="470"/>
      <c r="L29" s="471"/>
      <c r="M29" s="471"/>
      <c r="N29" s="471"/>
      <c r="O29" s="465"/>
      <c r="P29" s="465"/>
      <c r="Q29" s="465"/>
      <c r="R29" s="465"/>
    </row>
    <row r="30" spans="1:18" ht="12.75" customHeight="1">
      <c r="A30" s="743">
        <f>A26+1</f>
        <v>5</v>
      </c>
      <c r="B30" s="669">
        <v>900</v>
      </c>
      <c r="C30" s="669">
        <v>90001</v>
      </c>
      <c r="D30" s="672" t="s">
        <v>50</v>
      </c>
      <c r="E30" s="752" t="s">
        <v>66</v>
      </c>
      <c r="F30" s="705" t="s">
        <v>739</v>
      </c>
      <c r="G30" s="669" t="s">
        <v>740</v>
      </c>
      <c r="H30" s="753">
        <v>4268000</v>
      </c>
      <c r="I30" s="740"/>
      <c r="J30" s="462" t="s">
        <v>592</v>
      </c>
      <c r="K30" s="431">
        <v>130000</v>
      </c>
      <c r="L30" s="431">
        <v>1125000</v>
      </c>
      <c r="M30" s="431">
        <v>2983000</v>
      </c>
      <c r="N30" s="464"/>
      <c r="O30" s="465"/>
      <c r="P30" s="465"/>
      <c r="Q30" s="465"/>
      <c r="R30" s="465"/>
    </row>
    <row r="31" spans="1:18" ht="12.75">
      <c r="A31" s="744"/>
      <c r="B31" s="669"/>
      <c r="C31" s="669"/>
      <c r="D31" s="672"/>
      <c r="E31" s="752"/>
      <c r="F31" s="705"/>
      <c r="G31" s="669"/>
      <c r="H31" s="753"/>
      <c r="I31" s="740"/>
      <c r="J31" s="466" t="s">
        <v>64</v>
      </c>
      <c r="K31" s="468"/>
      <c r="L31" s="468">
        <v>843750</v>
      </c>
      <c r="M31" s="468">
        <v>2237250</v>
      </c>
      <c r="N31" s="467"/>
      <c r="O31" s="465"/>
      <c r="P31" s="465"/>
      <c r="Q31" s="465"/>
      <c r="R31" s="465"/>
    </row>
    <row r="32" spans="1:18" ht="12.75">
      <c r="A32" s="744"/>
      <c r="B32" s="669"/>
      <c r="C32" s="669"/>
      <c r="D32" s="672"/>
      <c r="E32" s="752"/>
      <c r="F32" s="705"/>
      <c r="G32" s="669"/>
      <c r="H32" s="753"/>
      <c r="I32" s="740"/>
      <c r="J32" s="466" t="s">
        <v>593</v>
      </c>
      <c r="K32" s="468">
        <v>130000</v>
      </c>
      <c r="L32" s="468">
        <v>281250</v>
      </c>
      <c r="M32" s="468">
        <v>745750</v>
      </c>
      <c r="N32" s="467"/>
      <c r="O32" s="465"/>
      <c r="P32" s="465"/>
      <c r="Q32" s="465"/>
      <c r="R32" s="465"/>
    </row>
    <row r="33" spans="1:18" ht="12.75">
      <c r="A33" s="745"/>
      <c r="B33" s="669"/>
      <c r="C33" s="669"/>
      <c r="D33" s="672"/>
      <c r="E33" s="752"/>
      <c r="F33" s="705"/>
      <c r="G33" s="669"/>
      <c r="H33" s="753"/>
      <c r="I33" s="740"/>
      <c r="J33" s="469" t="s">
        <v>597</v>
      </c>
      <c r="K33" s="470"/>
      <c r="L33" s="471"/>
      <c r="M33" s="471"/>
      <c r="N33" s="471"/>
      <c r="O33" s="465"/>
      <c r="P33" s="465"/>
      <c r="Q33" s="465"/>
      <c r="R33" s="465"/>
    </row>
    <row r="34" spans="1:18" ht="12.75" customHeight="1">
      <c r="A34" s="743">
        <f>A30+1</f>
        <v>6</v>
      </c>
      <c r="B34" s="667">
        <v>900</v>
      </c>
      <c r="C34" s="667">
        <v>90001</v>
      </c>
      <c r="D34" s="672" t="s">
        <v>50</v>
      </c>
      <c r="E34" s="754" t="s">
        <v>61</v>
      </c>
      <c r="F34" s="673" t="s">
        <v>741</v>
      </c>
      <c r="G34" s="667" t="s">
        <v>742</v>
      </c>
      <c r="H34" s="715">
        <v>610000</v>
      </c>
      <c r="I34" s="740"/>
      <c r="J34" s="462" t="s">
        <v>592</v>
      </c>
      <c r="K34" s="463"/>
      <c r="L34" s="431">
        <v>584000</v>
      </c>
      <c r="M34" s="464"/>
      <c r="N34" s="464"/>
      <c r="O34" s="465"/>
      <c r="P34" s="465"/>
      <c r="Q34" s="465"/>
      <c r="R34" s="465"/>
    </row>
    <row r="35" spans="1:18" ht="12.75">
      <c r="A35" s="744"/>
      <c r="B35" s="667"/>
      <c r="C35" s="667"/>
      <c r="D35" s="672"/>
      <c r="E35" s="754"/>
      <c r="F35" s="673"/>
      <c r="G35" s="667"/>
      <c r="H35" s="715"/>
      <c r="I35" s="740"/>
      <c r="J35" s="466" t="s">
        <v>64</v>
      </c>
      <c r="K35" s="467"/>
      <c r="L35" s="468">
        <v>341640</v>
      </c>
      <c r="M35" s="467"/>
      <c r="N35" s="467"/>
      <c r="O35" s="465"/>
      <c r="P35" s="465"/>
      <c r="Q35" s="465"/>
      <c r="R35" s="465"/>
    </row>
    <row r="36" spans="1:18" ht="12.75">
      <c r="A36" s="744"/>
      <c r="B36" s="667"/>
      <c r="C36" s="667"/>
      <c r="D36" s="672"/>
      <c r="E36" s="754"/>
      <c r="F36" s="673"/>
      <c r="G36" s="667"/>
      <c r="H36" s="715"/>
      <c r="I36" s="740"/>
      <c r="J36" s="466" t="s">
        <v>593</v>
      </c>
      <c r="K36" s="468"/>
      <c r="L36" s="473">
        <v>242360</v>
      </c>
      <c r="M36" s="467"/>
      <c r="N36" s="467"/>
      <c r="O36" s="465"/>
      <c r="P36" s="465"/>
      <c r="Q36" s="465"/>
      <c r="R36" s="465"/>
    </row>
    <row r="37" spans="1:18" ht="12.75">
      <c r="A37" s="745"/>
      <c r="B37" s="667"/>
      <c r="C37" s="667"/>
      <c r="D37" s="672"/>
      <c r="E37" s="754"/>
      <c r="F37" s="673"/>
      <c r="G37" s="667"/>
      <c r="H37" s="715"/>
      <c r="I37" s="740"/>
      <c r="J37" s="469" t="s">
        <v>597</v>
      </c>
      <c r="K37" s="470"/>
      <c r="L37" s="471"/>
      <c r="M37" s="471"/>
      <c r="N37" s="471"/>
      <c r="O37" s="465"/>
      <c r="P37" s="465"/>
      <c r="Q37" s="465"/>
      <c r="R37" s="465"/>
    </row>
    <row r="38" spans="1:18" ht="12.75" customHeight="1">
      <c r="A38" s="743">
        <f>A34+1</f>
        <v>7</v>
      </c>
      <c r="B38" s="667">
        <v>900</v>
      </c>
      <c r="C38" s="667">
        <v>90001</v>
      </c>
      <c r="D38" s="672" t="s">
        <v>50</v>
      </c>
      <c r="E38" s="754" t="s">
        <v>61</v>
      </c>
      <c r="F38" s="673" t="s">
        <v>743</v>
      </c>
      <c r="G38" s="667" t="s">
        <v>655</v>
      </c>
      <c r="H38" s="715">
        <v>938000</v>
      </c>
      <c r="I38" s="740"/>
      <c r="J38" s="462" t="s">
        <v>592</v>
      </c>
      <c r="K38" s="463"/>
      <c r="L38" s="431">
        <v>906000</v>
      </c>
      <c r="M38" s="464"/>
      <c r="N38" s="464"/>
      <c r="O38" s="465"/>
      <c r="P38" s="465"/>
      <c r="Q38" s="465"/>
      <c r="R38" s="465"/>
    </row>
    <row r="39" spans="1:18" ht="12.75">
      <c r="A39" s="744"/>
      <c r="B39" s="667"/>
      <c r="C39" s="667"/>
      <c r="D39" s="672"/>
      <c r="E39" s="754"/>
      <c r="F39" s="673"/>
      <c r="G39" s="667"/>
      <c r="H39" s="715"/>
      <c r="I39" s="740"/>
      <c r="J39" s="466" t="s">
        <v>64</v>
      </c>
      <c r="K39" s="467"/>
      <c r="L39" s="468">
        <v>530010</v>
      </c>
      <c r="M39" s="467"/>
      <c r="N39" s="467"/>
      <c r="O39" s="465"/>
      <c r="P39" s="465"/>
      <c r="Q39" s="465"/>
      <c r="R39" s="465"/>
    </row>
    <row r="40" spans="1:18" ht="12.75">
      <c r="A40" s="744"/>
      <c r="B40" s="667"/>
      <c r="C40" s="667"/>
      <c r="D40" s="672"/>
      <c r="E40" s="754"/>
      <c r="F40" s="673"/>
      <c r="G40" s="667"/>
      <c r="H40" s="715"/>
      <c r="I40" s="740"/>
      <c r="J40" s="466" t="s">
        <v>593</v>
      </c>
      <c r="K40" s="468"/>
      <c r="L40" s="468">
        <v>375990</v>
      </c>
      <c r="M40" s="467"/>
      <c r="N40" s="467"/>
      <c r="O40" s="465"/>
      <c r="P40" s="465"/>
      <c r="Q40" s="465"/>
      <c r="R40" s="465"/>
    </row>
    <row r="41" spans="1:18" ht="12.75">
      <c r="A41" s="745"/>
      <c r="B41" s="667"/>
      <c r="C41" s="667"/>
      <c r="D41" s="672"/>
      <c r="E41" s="754"/>
      <c r="F41" s="673"/>
      <c r="G41" s="667"/>
      <c r="H41" s="715"/>
      <c r="I41" s="740"/>
      <c r="J41" s="469" t="s">
        <v>597</v>
      </c>
      <c r="K41" s="470"/>
      <c r="L41" s="471"/>
      <c r="M41" s="471"/>
      <c r="N41" s="471"/>
      <c r="O41" s="465"/>
      <c r="P41" s="465"/>
      <c r="Q41" s="465"/>
      <c r="R41" s="465"/>
    </row>
    <row r="42" spans="1:18" ht="12.75" customHeight="1">
      <c r="A42" s="743">
        <f>A38+1</f>
        <v>8</v>
      </c>
      <c r="B42" s="657">
        <v>900</v>
      </c>
      <c r="C42" s="667">
        <v>90001</v>
      </c>
      <c r="D42" s="672" t="s">
        <v>50</v>
      </c>
      <c r="E42" s="754" t="s">
        <v>61</v>
      </c>
      <c r="F42" s="673" t="s">
        <v>754</v>
      </c>
      <c r="G42" s="697" t="s">
        <v>755</v>
      </c>
      <c r="H42" s="668">
        <v>5276000</v>
      </c>
      <c r="I42" s="740"/>
      <c r="J42" s="462" t="s">
        <v>592</v>
      </c>
      <c r="K42" s="463">
        <v>240000</v>
      </c>
      <c r="L42" s="474">
        <v>270000</v>
      </c>
      <c r="M42" s="474"/>
      <c r="N42" s="474">
        <v>4736000</v>
      </c>
      <c r="O42" s="465"/>
      <c r="P42" s="465"/>
      <c r="Q42" s="465"/>
      <c r="R42" s="465"/>
    </row>
    <row r="43" spans="1:18" ht="12.75">
      <c r="A43" s="744"/>
      <c r="B43" s="658"/>
      <c r="C43" s="667"/>
      <c r="D43" s="672"/>
      <c r="E43" s="754"/>
      <c r="F43" s="673"/>
      <c r="G43" s="697"/>
      <c r="H43" s="668"/>
      <c r="I43" s="740"/>
      <c r="J43" s="466" t="s">
        <v>64</v>
      </c>
      <c r="K43" s="467"/>
      <c r="L43" s="475">
        <v>202500</v>
      </c>
      <c r="M43" s="476"/>
      <c r="N43" s="476">
        <v>3732000</v>
      </c>
      <c r="O43" s="465"/>
      <c r="P43" s="465"/>
      <c r="Q43" s="465"/>
      <c r="R43" s="465"/>
    </row>
    <row r="44" spans="1:18" ht="12.75">
      <c r="A44" s="744"/>
      <c r="B44" s="658"/>
      <c r="C44" s="667"/>
      <c r="D44" s="672"/>
      <c r="E44" s="754"/>
      <c r="F44" s="673"/>
      <c r="G44" s="697"/>
      <c r="H44" s="668"/>
      <c r="I44" s="740"/>
      <c r="J44" s="466" t="s">
        <v>593</v>
      </c>
      <c r="K44" s="468">
        <v>240000</v>
      </c>
      <c r="L44" s="470">
        <v>67500</v>
      </c>
      <c r="M44" s="470"/>
      <c r="N44" s="470">
        <v>1004000</v>
      </c>
      <c r="O44" s="465"/>
      <c r="P44" s="465"/>
      <c r="Q44" s="465"/>
      <c r="R44" s="465"/>
    </row>
    <row r="45" spans="1:18" ht="12.75">
      <c r="A45" s="745"/>
      <c r="B45" s="659"/>
      <c r="C45" s="667"/>
      <c r="D45" s="672"/>
      <c r="E45" s="754"/>
      <c r="F45" s="673"/>
      <c r="G45" s="697"/>
      <c r="H45" s="668"/>
      <c r="I45" s="740"/>
      <c r="J45" s="469" t="s">
        <v>597</v>
      </c>
      <c r="K45" s="470"/>
      <c r="L45" s="471"/>
      <c r="M45" s="471"/>
      <c r="N45" s="471"/>
      <c r="O45" s="465"/>
      <c r="P45" s="465"/>
      <c r="Q45" s="465"/>
      <c r="R45" s="465"/>
    </row>
    <row r="46" spans="1:18" ht="12.75" customHeight="1">
      <c r="A46" s="743">
        <f>A42+1</f>
        <v>9</v>
      </c>
      <c r="B46" s="667">
        <v>900</v>
      </c>
      <c r="C46" s="667">
        <v>90001</v>
      </c>
      <c r="D46" s="672" t="s">
        <v>50</v>
      </c>
      <c r="E46" s="752" t="s">
        <v>66</v>
      </c>
      <c r="F46" s="673" t="s">
        <v>756</v>
      </c>
      <c r="G46" s="667" t="s">
        <v>757</v>
      </c>
      <c r="H46" s="715">
        <v>726000</v>
      </c>
      <c r="I46" s="740"/>
      <c r="J46" s="462" t="s">
        <v>592</v>
      </c>
      <c r="K46" s="463"/>
      <c r="L46" s="477">
        <v>704000</v>
      </c>
      <c r="M46" s="478"/>
      <c r="N46" s="478"/>
      <c r="O46" s="465"/>
      <c r="P46" s="465"/>
      <c r="Q46" s="465"/>
      <c r="R46" s="465"/>
    </row>
    <row r="47" spans="1:18" ht="12.75">
      <c r="A47" s="744"/>
      <c r="B47" s="667"/>
      <c r="C47" s="667"/>
      <c r="D47" s="672"/>
      <c r="E47" s="752"/>
      <c r="F47" s="673"/>
      <c r="G47" s="667"/>
      <c r="H47" s="715"/>
      <c r="I47" s="740"/>
      <c r="J47" s="466" t="s">
        <v>64</v>
      </c>
      <c r="K47" s="467"/>
      <c r="L47" s="470">
        <v>528000</v>
      </c>
      <c r="M47" s="471"/>
      <c r="N47" s="471"/>
      <c r="O47" s="465"/>
      <c r="P47" s="465"/>
      <c r="Q47" s="465"/>
      <c r="R47" s="465"/>
    </row>
    <row r="48" spans="1:18" ht="12.75">
      <c r="A48" s="744"/>
      <c r="B48" s="667"/>
      <c r="C48" s="667"/>
      <c r="D48" s="672"/>
      <c r="E48" s="752"/>
      <c r="F48" s="673"/>
      <c r="G48" s="667"/>
      <c r="H48" s="715"/>
      <c r="I48" s="740"/>
      <c r="J48" s="466" t="s">
        <v>593</v>
      </c>
      <c r="K48" s="468"/>
      <c r="L48" s="468">
        <v>176000</v>
      </c>
      <c r="M48" s="467"/>
      <c r="N48" s="467"/>
      <c r="O48" s="465"/>
      <c r="P48" s="465"/>
      <c r="Q48" s="465"/>
      <c r="R48" s="465"/>
    </row>
    <row r="49" spans="1:18" ht="12.75">
      <c r="A49" s="745"/>
      <c r="B49" s="667"/>
      <c r="C49" s="667"/>
      <c r="D49" s="672"/>
      <c r="E49" s="752"/>
      <c r="F49" s="673"/>
      <c r="G49" s="667"/>
      <c r="H49" s="715"/>
      <c r="I49" s="740"/>
      <c r="J49" s="469" t="s">
        <v>597</v>
      </c>
      <c r="K49" s="470"/>
      <c r="L49" s="471"/>
      <c r="M49" s="471"/>
      <c r="N49" s="471"/>
      <c r="O49" s="465"/>
      <c r="P49" s="465"/>
      <c r="Q49" s="465"/>
      <c r="R49" s="465"/>
    </row>
    <row r="50" spans="1:18" ht="12.75" customHeight="1">
      <c r="A50" s="743">
        <f>A46+1</f>
        <v>10</v>
      </c>
      <c r="B50" s="667">
        <v>900</v>
      </c>
      <c r="C50" s="667">
        <v>90001</v>
      </c>
      <c r="D50" s="672" t="s">
        <v>50</v>
      </c>
      <c r="E50" s="752" t="s">
        <v>66</v>
      </c>
      <c r="F50" s="674" t="s">
        <v>758</v>
      </c>
      <c r="G50" s="667" t="s">
        <v>698</v>
      </c>
      <c r="H50" s="715">
        <v>584000</v>
      </c>
      <c r="I50" s="740"/>
      <c r="J50" s="462" t="s">
        <v>592</v>
      </c>
      <c r="K50" s="463"/>
      <c r="L50" s="464"/>
      <c r="M50" s="464"/>
      <c r="N50" s="472">
        <v>560000</v>
      </c>
      <c r="O50" s="465"/>
      <c r="P50" s="465"/>
      <c r="Q50" s="465"/>
      <c r="R50" s="465"/>
    </row>
    <row r="51" spans="1:18" ht="12.75">
      <c r="A51" s="744"/>
      <c r="B51" s="667"/>
      <c r="C51" s="667"/>
      <c r="D51" s="672"/>
      <c r="E51" s="752"/>
      <c r="F51" s="674"/>
      <c r="G51" s="667"/>
      <c r="H51" s="715"/>
      <c r="I51" s="740"/>
      <c r="J51" s="466" t="s">
        <v>64</v>
      </c>
      <c r="K51" s="467"/>
      <c r="L51" s="467"/>
      <c r="M51" s="467"/>
      <c r="N51" s="468">
        <v>420000</v>
      </c>
      <c r="O51" s="465"/>
      <c r="P51" s="465"/>
      <c r="Q51" s="465"/>
      <c r="R51" s="465"/>
    </row>
    <row r="52" spans="1:18" ht="12.75">
      <c r="A52" s="744"/>
      <c r="B52" s="667"/>
      <c r="C52" s="667"/>
      <c r="D52" s="672"/>
      <c r="E52" s="752"/>
      <c r="F52" s="674"/>
      <c r="G52" s="667"/>
      <c r="H52" s="715"/>
      <c r="I52" s="740"/>
      <c r="J52" s="466" t="s">
        <v>593</v>
      </c>
      <c r="K52" s="468"/>
      <c r="L52" s="467"/>
      <c r="M52" s="467"/>
      <c r="N52" s="468">
        <v>140000</v>
      </c>
      <c r="O52" s="465"/>
      <c r="P52" s="465"/>
      <c r="Q52" s="465"/>
      <c r="R52" s="465"/>
    </row>
    <row r="53" spans="1:18" ht="12.75">
      <c r="A53" s="745"/>
      <c r="B53" s="667"/>
      <c r="C53" s="667"/>
      <c r="D53" s="672"/>
      <c r="E53" s="752"/>
      <c r="F53" s="674"/>
      <c r="G53" s="667"/>
      <c r="H53" s="715"/>
      <c r="I53" s="740"/>
      <c r="J53" s="469" t="s">
        <v>597</v>
      </c>
      <c r="K53" s="470"/>
      <c r="L53" s="471"/>
      <c r="M53" s="471"/>
      <c r="N53" s="471"/>
      <c r="O53" s="465"/>
      <c r="P53" s="465"/>
      <c r="Q53" s="465"/>
      <c r="R53" s="465"/>
    </row>
    <row r="54" spans="1:15" ht="12.75" customHeight="1">
      <c r="A54" s="743">
        <f>A50+1</f>
        <v>11</v>
      </c>
      <c r="B54" s="667">
        <v>900</v>
      </c>
      <c r="C54" s="667">
        <v>90001</v>
      </c>
      <c r="D54" s="672" t="s">
        <v>50</v>
      </c>
      <c r="E54" s="741" t="s">
        <v>67</v>
      </c>
      <c r="F54" s="746" t="s">
        <v>760</v>
      </c>
      <c r="G54" s="667" t="s">
        <v>761</v>
      </c>
      <c r="H54" s="715">
        <v>5400000</v>
      </c>
      <c r="I54" s="740"/>
      <c r="J54" s="462" t="s">
        <v>592</v>
      </c>
      <c r="K54" s="464"/>
      <c r="L54" s="431">
        <v>400000</v>
      </c>
      <c r="M54" s="431">
        <v>2297000</v>
      </c>
      <c r="N54" s="431">
        <v>2680000</v>
      </c>
      <c r="O54" s="465"/>
    </row>
    <row r="55" spans="1:15" ht="12.75">
      <c r="A55" s="744"/>
      <c r="B55" s="667"/>
      <c r="C55" s="667"/>
      <c r="D55" s="672"/>
      <c r="E55" s="741"/>
      <c r="F55" s="746"/>
      <c r="G55" s="667"/>
      <c r="H55" s="715"/>
      <c r="I55" s="740"/>
      <c r="J55" s="466" t="s">
        <v>64</v>
      </c>
      <c r="K55" s="467"/>
      <c r="L55" s="467"/>
      <c r="M55" s="468">
        <v>1530000</v>
      </c>
      <c r="N55" s="468">
        <v>1608000</v>
      </c>
      <c r="O55" s="465"/>
    </row>
    <row r="56" spans="1:15" ht="12.75">
      <c r="A56" s="744"/>
      <c r="B56" s="667"/>
      <c r="C56" s="667"/>
      <c r="D56" s="672"/>
      <c r="E56" s="741"/>
      <c r="F56" s="746"/>
      <c r="G56" s="667"/>
      <c r="H56" s="715"/>
      <c r="I56" s="740"/>
      <c r="J56" s="466" t="s">
        <v>593</v>
      </c>
      <c r="K56" s="467"/>
      <c r="L56" s="479">
        <v>400000</v>
      </c>
      <c r="M56" s="480">
        <v>767000</v>
      </c>
      <c r="N56" s="480">
        <v>1072000</v>
      </c>
      <c r="O56" s="465"/>
    </row>
    <row r="57" spans="1:15" ht="12.75">
      <c r="A57" s="745"/>
      <c r="B57" s="667"/>
      <c r="C57" s="667"/>
      <c r="D57" s="672"/>
      <c r="E57" s="741"/>
      <c r="F57" s="746"/>
      <c r="G57" s="667"/>
      <c r="H57" s="715"/>
      <c r="I57" s="740"/>
      <c r="J57" s="469" t="s">
        <v>597</v>
      </c>
      <c r="K57" s="471"/>
      <c r="L57" s="471"/>
      <c r="M57" s="471"/>
      <c r="N57" s="471"/>
      <c r="O57" s="465"/>
    </row>
    <row r="58" spans="1:15" ht="12.75" customHeight="1">
      <c r="A58" s="727">
        <f>A54+1</f>
        <v>12</v>
      </c>
      <c r="B58" s="667">
        <v>900</v>
      </c>
      <c r="C58" s="667">
        <v>90001</v>
      </c>
      <c r="D58" s="672" t="s">
        <v>50</v>
      </c>
      <c r="E58" s="741" t="s">
        <v>66</v>
      </c>
      <c r="F58" s="742" t="s">
        <v>762</v>
      </c>
      <c r="G58" s="667" t="s">
        <v>648</v>
      </c>
      <c r="H58" s="715">
        <v>1500000</v>
      </c>
      <c r="I58" s="724"/>
      <c r="J58" s="462" t="s">
        <v>592</v>
      </c>
      <c r="K58" s="481"/>
      <c r="L58" s="481"/>
      <c r="M58" s="481"/>
      <c r="N58" s="431">
        <v>1500000</v>
      </c>
      <c r="O58" s="465"/>
    </row>
    <row r="59" spans="1:15" ht="12.75">
      <c r="A59" s="727"/>
      <c r="B59" s="667"/>
      <c r="C59" s="667"/>
      <c r="D59" s="672"/>
      <c r="E59" s="741"/>
      <c r="F59" s="742"/>
      <c r="G59" s="667"/>
      <c r="H59" s="715"/>
      <c r="I59" s="724"/>
      <c r="J59" s="466" t="s">
        <v>64</v>
      </c>
      <c r="K59" s="467"/>
      <c r="L59" s="467"/>
      <c r="M59" s="467"/>
      <c r="N59" s="467"/>
      <c r="O59" s="465"/>
    </row>
    <row r="60" spans="1:15" ht="12.75">
      <c r="A60" s="727"/>
      <c r="B60" s="667"/>
      <c r="C60" s="667"/>
      <c r="D60" s="672"/>
      <c r="E60" s="741"/>
      <c r="F60" s="742"/>
      <c r="G60" s="667"/>
      <c r="H60" s="715"/>
      <c r="I60" s="724"/>
      <c r="J60" s="466" t="s">
        <v>593</v>
      </c>
      <c r="K60" s="467"/>
      <c r="L60" s="467"/>
      <c r="M60" s="467"/>
      <c r="N60" s="479">
        <v>375000</v>
      </c>
      <c r="O60" s="465"/>
    </row>
    <row r="61" spans="1:15" ht="12.75">
      <c r="A61" s="727"/>
      <c r="B61" s="667"/>
      <c r="C61" s="667"/>
      <c r="D61" s="672"/>
      <c r="E61" s="741"/>
      <c r="F61" s="742"/>
      <c r="G61" s="667"/>
      <c r="H61" s="715"/>
      <c r="I61" s="724"/>
      <c r="J61" s="469" t="s">
        <v>597</v>
      </c>
      <c r="K61" s="482"/>
      <c r="L61" s="471"/>
      <c r="M61" s="482"/>
      <c r="N61" s="434">
        <v>1125000</v>
      </c>
      <c r="O61" s="465"/>
    </row>
    <row r="62" spans="1:15" ht="12.75" customHeight="1">
      <c r="A62" s="727">
        <f>A58+1</f>
        <v>13</v>
      </c>
      <c r="B62" s="667">
        <v>900</v>
      </c>
      <c r="C62" s="667">
        <v>90001</v>
      </c>
      <c r="D62" s="672" t="s">
        <v>50</v>
      </c>
      <c r="E62" s="754" t="s">
        <v>61</v>
      </c>
      <c r="F62" s="673" t="s">
        <v>764</v>
      </c>
      <c r="G62" s="667" t="s">
        <v>655</v>
      </c>
      <c r="H62" s="715">
        <v>1238000</v>
      </c>
      <c r="I62" s="724"/>
      <c r="J62" s="462" t="s">
        <v>592</v>
      </c>
      <c r="K62" s="481"/>
      <c r="L62" s="483">
        <v>1180000</v>
      </c>
      <c r="M62" s="481"/>
      <c r="N62" s="431"/>
      <c r="O62" s="465"/>
    </row>
    <row r="63" spans="1:15" ht="12.75">
      <c r="A63" s="727"/>
      <c r="B63" s="667"/>
      <c r="C63" s="667"/>
      <c r="D63" s="672"/>
      <c r="E63" s="754"/>
      <c r="F63" s="673"/>
      <c r="G63" s="667"/>
      <c r="H63" s="715"/>
      <c r="I63" s="724"/>
      <c r="J63" s="466" t="s">
        <v>64</v>
      </c>
      <c r="K63" s="467"/>
      <c r="L63" s="468">
        <v>690300</v>
      </c>
      <c r="M63" s="467"/>
      <c r="N63" s="467"/>
      <c r="O63" s="465"/>
    </row>
    <row r="64" spans="1:15" ht="12.75">
      <c r="A64" s="727"/>
      <c r="B64" s="667"/>
      <c r="C64" s="667"/>
      <c r="D64" s="672"/>
      <c r="E64" s="754"/>
      <c r="F64" s="673"/>
      <c r="G64" s="667"/>
      <c r="H64" s="715"/>
      <c r="I64" s="724"/>
      <c r="J64" s="466" t="s">
        <v>593</v>
      </c>
      <c r="K64" s="467"/>
      <c r="L64" s="468">
        <v>489700</v>
      </c>
      <c r="M64" s="467"/>
      <c r="N64" s="479"/>
      <c r="O64" s="465"/>
    </row>
    <row r="65" spans="1:15" ht="12.75">
      <c r="A65" s="727"/>
      <c r="B65" s="667"/>
      <c r="C65" s="667"/>
      <c r="D65" s="672"/>
      <c r="E65" s="754"/>
      <c r="F65" s="673"/>
      <c r="G65" s="667"/>
      <c r="H65" s="715"/>
      <c r="I65" s="724"/>
      <c r="J65" s="469" t="s">
        <v>597</v>
      </c>
      <c r="K65" s="482"/>
      <c r="L65" s="471"/>
      <c r="M65" s="482"/>
      <c r="N65" s="434"/>
      <c r="O65" s="465"/>
    </row>
    <row r="66" spans="1:15" ht="12.75" customHeight="1">
      <c r="A66" s="727">
        <f>A62+1</f>
        <v>14</v>
      </c>
      <c r="B66" s="732">
        <v>921</v>
      </c>
      <c r="C66" s="657">
        <v>92109</v>
      </c>
      <c r="D66" s="672" t="s">
        <v>50</v>
      </c>
      <c r="E66" s="736" t="s">
        <v>68</v>
      </c>
      <c r="F66" s="737" t="s">
        <v>69</v>
      </c>
      <c r="G66" s="667" t="s">
        <v>3</v>
      </c>
      <c r="H66" s="715">
        <v>612000</v>
      </c>
      <c r="I66" s="724"/>
      <c r="J66" s="462" t="s">
        <v>592</v>
      </c>
      <c r="K66" s="431">
        <v>612000</v>
      </c>
      <c r="L66" s="481"/>
      <c r="M66" s="481"/>
      <c r="N66" s="481"/>
      <c r="O66" s="465"/>
    </row>
    <row r="67" spans="1:15" ht="12.75">
      <c r="A67" s="727"/>
      <c r="B67" s="733"/>
      <c r="C67" s="658"/>
      <c r="D67" s="672"/>
      <c r="E67" s="736"/>
      <c r="F67" s="738"/>
      <c r="G67" s="667"/>
      <c r="H67" s="715"/>
      <c r="I67" s="759"/>
      <c r="J67" s="466" t="s">
        <v>64</v>
      </c>
      <c r="K67" s="473">
        <v>365753</v>
      </c>
      <c r="L67" s="467"/>
      <c r="M67" s="467"/>
      <c r="N67" s="467"/>
      <c r="O67" s="465"/>
    </row>
    <row r="68" spans="1:15" ht="12.75">
      <c r="A68" s="727"/>
      <c r="B68" s="733"/>
      <c r="C68" s="658"/>
      <c r="D68" s="672"/>
      <c r="E68" s="736"/>
      <c r="F68" s="738"/>
      <c r="G68" s="667"/>
      <c r="H68" s="715"/>
      <c r="I68" s="759"/>
      <c r="J68" s="466" t="s">
        <v>593</v>
      </c>
      <c r="K68" s="473">
        <v>246247</v>
      </c>
      <c r="L68" s="467"/>
      <c r="M68" s="467"/>
      <c r="N68" s="467"/>
      <c r="O68" s="465"/>
    </row>
    <row r="69" spans="1:15" ht="12.75">
      <c r="A69" s="727"/>
      <c r="B69" s="734"/>
      <c r="C69" s="735"/>
      <c r="D69" s="672"/>
      <c r="E69" s="736"/>
      <c r="F69" s="739"/>
      <c r="G69" s="667"/>
      <c r="H69" s="715"/>
      <c r="I69" s="760"/>
      <c r="J69" s="469" t="s">
        <v>597</v>
      </c>
      <c r="K69" s="484"/>
      <c r="L69" s="471"/>
      <c r="M69" s="482"/>
      <c r="N69" s="482"/>
      <c r="O69" s="465"/>
    </row>
    <row r="70" spans="1:16" ht="12.75" customHeight="1">
      <c r="A70" s="727">
        <f>A66+1</f>
        <v>15</v>
      </c>
      <c r="B70" s="667">
        <v>921</v>
      </c>
      <c r="C70" s="667">
        <v>92109</v>
      </c>
      <c r="D70" s="672" t="s">
        <v>50</v>
      </c>
      <c r="E70" s="736" t="s">
        <v>68</v>
      </c>
      <c r="F70" s="673" t="s">
        <v>52</v>
      </c>
      <c r="G70" s="667">
        <v>2010</v>
      </c>
      <c r="H70" s="715">
        <v>920700</v>
      </c>
      <c r="I70" s="724"/>
      <c r="J70" s="462" t="s">
        <v>592</v>
      </c>
      <c r="K70" s="431">
        <v>920700</v>
      </c>
      <c r="L70" s="481"/>
      <c r="M70" s="481"/>
      <c r="N70" s="481"/>
      <c r="O70" s="465"/>
      <c r="P70" s="465"/>
    </row>
    <row r="71" spans="1:15" ht="12.75">
      <c r="A71" s="727"/>
      <c r="B71" s="667"/>
      <c r="C71" s="667"/>
      <c r="D71" s="672"/>
      <c r="E71" s="736"/>
      <c r="F71" s="673"/>
      <c r="G71" s="667"/>
      <c r="H71" s="715"/>
      <c r="I71" s="759"/>
      <c r="J71" s="466" t="s">
        <v>64</v>
      </c>
      <c r="K71" s="473">
        <v>500000</v>
      </c>
      <c r="L71" s="467"/>
      <c r="M71" s="467"/>
      <c r="N71" s="467"/>
      <c r="O71" s="465"/>
    </row>
    <row r="72" spans="1:15" ht="12.75">
      <c r="A72" s="727"/>
      <c r="B72" s="667"/>
      <c r="C72" s="667"/>
      <c r="D72" s="672"/>
      <c r="E72" s="736"/>
      <c r="F72" s="673"/>
      <c r="G72" s="667"/>
      <c r="H72" s="715"/>
      <c r="I72" s="759"/>
      <c r="J72" s="466" t="s">
        <v>593</v>
      </c>
      <c r="K72" s="485">
        <v>420700</v>
      </c>
      <c r="L72" s="467"/>
      <c r="M72" s="467"/>
      <c r="N72" s="467"/>
      <c r="O72" s="465"/>
    </row>
    <row r="73" spans="1:15" ht="12.75">
      <c r="A73" s="727"/>
      <c r="B73" s="667"/>
      <c r="C73" s="667"/>
      <c r="D73" s="672"/>
      <c r="E73" s="736"/>
      <c r="F73" s="673"/>
      <c r="G73" s="667"/>
      <c r="H73" s="715"/>
      <c r="I73" s="760"/>
      <c r="J73" s="469" t="s">
        <v>597</v>
      </c>
      <c r="K73" s="484"/>
      <c r="L73" s="471"/>
      <c r="M73" s="482"/>
      <c r="N73" s="482"/>
      <c r="O73" s="465"/>
    </row>
    <row r="74" spans="1:18" ht="12.75" customHeight="1">
      <c r="A74" s="727">
        <f>A70+1</f>
        <v>16</v>
      </c>
      <c r="B74" s="669">
        <v>926</v>
      </c>
      <c r="C74" s="669">
        <v>92695</v>
      </c>
      <c r="D74" s="672" t="s">
        <v>50</v>
      </c>
      <c r="E74" s="728" t="s">
        <v>70</v>
      </c>
      <c r="F74" s="729" t="s">
        <v>23</v>
      </c>
      <c r="G74" s="667" t="s">
        <v>24</v>
      </c>
      <c r="H74" s="723">
        <v>7435754</v>
      </c>
      <c r="I74" s="724"/>
      <c r="J74" s="462" t="s">
        <v>592</v>
      </c>
      <c r="K74" s="431">
        <v>7255754</v>
      </c>
      <c r="L74" s="481"/>
      <c r="M74" s="481"/>
      <c r="N74" s="481"/>
      <c r="O74" s="465"/>
      <c r="P74" s="465"/>
      <c r="Q74" s="465"/>
      <c r="R74" s="465"/>
    </row>
    <row r="75" spans="1:18" ht="12.75">
      <c r="A75" s="727"/>
      <c r="B75" s="669"/>
      <c r="C75" s="669"/>
      <c r="D75" s="672"/>
      <c r="E75" s="728"/>
      <c r="F75" s="729"/>
      <c r="G75" s="667"/>
      <c r="H75" s="723"/>
      <c r="I75" s="724"/>
      <c r="J75" s="466" t="s">
        <v>64</v>
      </c>
      <c r="K75" s="473">
        <v>3422000</v>
      </c>
      <c r="L75" s="467"/>
      <c r="M75" s="471"/>
      <c r="N75" s="471"/>
      <c r="O75" s="465"/>
      <c r="P75" s="465"/>
      <c r="Q75" s="465"/>
      <c r="R75" s="465"/>
    </row>
    <row r="76" spans="1:18" ht="12.75">
      <c r="A76" s="727"/>
      <c r="B76" s="669"/>
      <c r="C76" s="669"/>
      <c r="D76" s="672"/>
      <c r="E76" s="728"/>
      <c r="F76" s="729"/>
      <c r="G76" s="667"/>
      <c r="H76" s="723"/>
      <c r="I76" s="724"/>
      <c r="J76" s="466" t="s">
        <v>593</v>
      </c>
      <c r="K76" s="473">
        <v>3833754</v>
      </c>
      <c r="L76" s="467"/>
      <c r="M76" s="467"/>
      <c r="N76" s="467"/>
      <c r="O76" s="465"/>
      <c r="P76" s="465"/>
      <c r="Q76" s="465"/>
      <c r="R76" s="465"/>
    </row>
    <row r="77" spans="1:15" ht="12.75">
      <c r="A77" s="727"/>
      <c r="B77" s="669"/>
      <c r="C77" s="669"/>
      <c r="D77" s="672"/>
      <c r="E77" s="728"/>
      <c r="F77" s="729"/>
      <c r="G77" s="667"/>
      <c r="H77" s="723"/>
      <c r="I77" s="724"/>
      <c r="J77" s="469" t="s">
        <v>597</v>
      </c>
      <c r="K77" s="486"/>
      <c r="L77" s="487"/>
      <c r="M77" s="487"/>
      <c r="N77" s="487"/>
      <c r="O77" s="465"/>
    </row>
    <row r="78" spans="1:18" ht="12.75">
      <c r="A78" s="725" t="s">
        <v>71</v>
      </c>
      <c r="B78" s="725"/>
      <c r="C78" s="725"/>
      <c r="D78" s="725"/>
      <c r="E78" s="725"/>
      <c r="F78" s="725"/>
      <c r="G78" s="726"/>
      <c r="H78" s="488">
        <f>SUM(H14:H77)</f>
        <v>32122454</v>
      </c>
      <c r="I78" s="489">
        <f>SUM(I14:I77)</f>
        <v>0</v>
      </c>
      <c r="J78" s="490" t="s">
        <v>592</v>
      </c>
      <c r="K78" s="491">
        <f aca="true" t="shared" si="0" ref="K78:N81">SUM(K14+K18+K22+K26+K30+K34+K38+K42+K46+K50+K54+K58+K62+K66+K70+K74)</f>
        <v>9158454</v>
      </c>
      <c r="L78" s="491">
        <f t="shared" si="0"/>
        <v>7674000</v>
      </c>
      <c r="M78" s="491">
        <f t="shared" si="0"/>
        <v>5280000</v>
      </c>
      <c r="N78" s="491">
        <f t="shared" si="0"/>
        <v>9476000</v>
      </c>
      <c r="O78" s="465"/>
      <c r="P78" s="465"/>
      <c r="Q78" s="465"/>
      <c r="R78" s="465"/>
    </row>
    <row r="79" spans="10:18" ht="12.75">
      <c r="J79" s="466" t="s">
        <v>64</v>
      </c>
      <c r="K79" s="491">
        <f t="shared" si="0"/>
        <v>4287753</v>
      </c>
      <c r="L79" s="491">
        <f t="shared" si="0"/>
        <v>4704450</v>
      </c>
      <c r="M79" s="491">
        <f t="shared" si="0"/>
        <v>3767250</v>
      </c>
      <c r="N79" s="491">
        <f t="shared" si="0"/>
        <v>5760000</v>
      </c>
      <c r="O79" s="465"/>
      <c r="P79" s="465"/>
      <c r="Q79" s="465"/>
      <c r="R79" s="465"/>
    </row>
    <row r="80" spans="10:18" ht="12.75">
      <c r="J80" s="466" t="s">
        <v>593</v>
      </c>
      <c r="K80" s="491">
        <f t="shared" si="0"/>
        <v>4870701</v>
      </c>
      <c r="L80" s="491">
        <f t="shared" si="0"/>
        <v>2969550</v>
      </c>
      <c r="M80" s="491">
        <f t="shared" si="0"/>
        <v>1512750</v>
      </c>
      <c r="N80" s="491">
        <f t="shared" si="0"/>
        <v>2591000</v>
      </c>
      <c r="O80" s="465"/>
      <c r="P80" s="465"/>
      <c r="Q80" s="465"/>
      <c r="R80" s="465"/>
    </row>
    <row r="81" spans="10:18" ht="12.75">
      <c r="J81" s="469" t="s">
        <v>597</v>
      </c>
      <c r="K81" s="567">
        <f t="shared" si="0"/>
        <v>0</v>
      </c>
      <c r="L81" s="567">
        <f t="shared" si="0"/>
        <v>0</v>
      </c>
      <c r="M81" s="567">
        <f t="shared" si="0"/>
        <v>0</v>
      </c>
      <c r="N81" s="567">
        <f t="shared" si="0"/>
        <v>1125000</v>
      </c>
      <c r="O81" s="465"/>
      <c r="P81" s="465"/>
      <c r="Q81" s="465"/>
      <c r="R81" s="465"/>
    </row>
    <row r="82" spans="1:14" ht="12.75">
      <c r="A82" s="496"/>
      <c r="B82" s="496"/>
      <c r="C82" s="496"/>
      <c r="D82" s="497"/>
      <c r="K82" s="465"/>
      <c r="L82" s="465"/>
      <c r="M82" s="465"/>
      <c r="N82" s="465"/>
    </row>
    <row r="83" spans="1:11" ht="12.75">
      <c r="A83" s="496"/>
      <c r="B83" s="496"/>
      <c r="C83" s="496"/>
      <c r="D83" s="497"/>
      <c r="K83" s="465"/>
    </row>
    <row r="84" spans="1:4" ht="12.75">
      <c r="A84" s="496"/>
      <c r="B84" s="496"/>
      <c r="C84" s="496"/>
      <c r="D84" s="497"/>
    </row>
    <row r="85" spans="1:14" ht="12.75">
      <c r="A85" s="496"/>
      <c r="B85" s="496"/>
      <c r="C85" s="496"/>
      <c r="D85" s="497"/>
      <c r="K85" s="498"/>
      <c r="L85" s="465"/>
      <c r="M85" s="498"/>
      <c r="N85" s="498"/>
    </row>
    <row r="86" spans="1:11" ht="12.75">
      <c r="A86" s="496"/>
      <c r="B86" s="496"/>
      <c r="C86" s="496"/>
      <c r="D86" s="497"/>
      <c r="K86" s="465"/>
    </row>
    <row r="87" spans="1:14" ht="12.75">
      <c r="A87" s="496"/>
      <c r="B87" s="496"/>
      <c r="C87" s="496"/>
      <c r="D87" s="497"/>
      <c r="K87" s="498"/>
      <c r="N87" s="465"/>
    </row>
    <row r="88" spans="1:14" ht="12.75">
      <c r="A88" s="496"/>
      <c r="B88" s="496"/>
      <c r="C88" s="496"/>
      <c r="D88" s="497"/>
      <c r="N88" s="465"/>
    </row>
    <row r="89" spans="1:14" ht="12.75">
      <c r="A89" s="496"/>
      <c r="B89" s="496"/>
      <c r="C89" s="496"/>
      <c r="D89" s="497"/>
      <c r="N89" s="465"/>
    </row>
    <row r="90" spans="1:14" ht="12.75">
      <c r="A90" s="730"/>
      <c r="B90" s="730"/>
      <c r="C90" s="730"/>
      <c r="D90" s="731"/>
      <c r="N90" s="465"/>
    </row>
    <row r="91" spans="1:14" ht="12.75">
      <c r="A91" s="730"/>
      <c r="B91" s="730"/>
      <c r="C91" s="730"/>
      <c r="D91" s="731"/>
      <c r="N91" s="465"/>
    </row>
    <row r="92" spans="1:14" ht="12.75">
      <c r="A92" s="730"/>
      <c r="B92" s="730"/>
      <c r="C92" s="730"/>
      <c r="D92" s="731"/>
      <c r="N92" s="465"/>
    </row>
    <row r="93" spans="1:14" ht="12.75">
      <c r="A93" s="730"/>
      <c r="B93" s="730"/>
      <c r="C93" s="730"/>
      <c r="D93" s="731"/>
      <c r="N93" s="465"/>
    </row>
    <row r="94" spans="1:5" ht="12.75">
      <c r="A94" s="496"/>
      <c r="B94" s="496"/>
      <c r="C94" s="496"/>
      <c r="D94" s="496"/>
      <c r="E94" s="456"/>
    </row>
    <row r="95" spans="1:5" ht="12.75">
      <c r="A95" s="496"/>
      <c r="B95" s="496"/>
      <c r="C95" s="496"/>
      <c r="D95" s="496"/>
      <c r="E95" s="456"/>
    </row>
    <row r="96" spans="1:5" ht="12.75">
      <c r="A96" s="496"/>
      <c r="B96" s="496"/>
      <c r="C96" s="496"/>
      <c r="D96" s="496"/>
      <c r="E96" s="456"/>
    </row>
    <row r="97" spans="1:5" ht="12.75">
      <c r="A97" s="496"/>
      <c r="B97" s="496"/>
      <c r="C97" s="496"/>
      <c r="D97" s="496"/>
      <c r="E97" s="456"/>
    </row>
    <row r="98" spans="1:5" ht="12.75">
      <c r="A98" s="496"/>
      <c r="B98" s="496"/>
      <c r="C98" s="496"/>
      <c r="D98" s="496"/>
      <c r="E98" s="456"/>
    </row>
    <row r="99" spans="1:5" ht="12.75">
      <c r="A99" s="496"/>
      <c r="B99" s="496"/>
      <c r="C99" s="496"/>
      <c r="D99" s="496"/>
      <c r="E99" s="456"/>
    </row>
    <row r="100" spans="1:5" ht="12.75">
      <c r="A100" s="496"/>
      <c r="B100" s="496"/>
      <c r="C100" s="496"/>
      <c r="D100" s="496"/>
      <c r="E100" s="456"/>
    </row>
    <row r="101" spans="1:5" ht="12.75">
      <c r="A101" s="496"/>
      <c r="B101" s="496"/>
      <c r="C101" s="496"/>
      <c r="D101" s="496"/>
      <c r="E101" s="456"/>
    </row>
    <row r="102" spans="1:5" ht="12.75">
      <c r="A102" s="496"/>
      <c r="B102" s="496"/>
      <c r="C102" s="496"/>
      <c r="D102" s="496"/>
      <c r="E102" s="456"/>
    </row>
    <row r="103" spans="1:5" ht="12.75">
      <c r="A103" s="496"/>
      <c r="B103" s="496"/>
      <c r="C103" s="496"/>
      <c r="D103" s="496"/>
      <c r="E103" s="456"/>
    </row>
    <row r="104" spans="1:5" ht="12.75">
      <c r="A104" s="496"/>
      <c r="B104" s="496"/>
      <c r="C104" s="496"/>
      <c r="D104" s="496"/>
      <c r="E104" s="456"/>
    </row>
    <row r="105" spans="1:5" ht="12.75">
      <c r="A105" s="496"/>
      <c r="B105" s="496"/>
      <c r="C105" s="496"/>
      <c r="D105" s="496"/>
      <c r="E105" s="456"/>
    </row>
    <row r="106" spans="1:5" ht="12.75">
      <c r="A106" s="496"/>
      <c r="B106" s="496"/>
      <c r="C106" s="496"/>
      <c r="D106" s="496"/>
      <c r="E106" s="456"/>
    </row>
    <row r="107" spans="1:5" ht="12.75">
      <c r="A107" s="496"/>
      <c r="B107" s="496"/>
      <c r="C107" s="496"/>
      <c r="D107" s="496"/>
      <c r="E107" s="456"/>
    </row>
    <row r="108" spans="1:5" ht="12.75">
      <c r="A108" s="496"/>
      <c r="B108" s="496"/>
      <c r="C108" s="496"/>
      <c r="D108" s="496"/>
      <c r="E108" s="456"/>
    </row>
    <row r="109" spans="1:5" ht="12.75">
      <c r="A109" s="496"/>
      <c r="B109" s="496"/>
      <c r="C109" s="496"/>
      <c r="D109" s="496"/>
      <c r="E109" s="456"/>
    </row>
    <row r="110" spans="1:5" ht="12.75">
      <c r="A110" s="496"/>
      <c r="B110" s="496"/>
      <c r="C110" s="496"/>
      <c r="D110" s="496"/>
      <c r="E110" s="456"/>
    </row>
    <row r="111" spans="1:5" ht="12.75">
      <c r="A111" s="496"/>
      <c r="B111" s="496"/>
      <c r="C111" s="496"/>
      <c r="D111" s="496"/>
      <c r="E111" s="456"/>
    </row>
    <row r="112" spans="1:5" ht="12.75">
      <c r="A112" s="496"/>
      <c r="B112" s="496"/>
      <c r="C112" s="496"/>
      <c r="D112" s="496"/>
      <c r="E112" s="456"/>
    </row>
    <row r="113" spans="1:5" ht="12.75">
      <c r="A113" s="496"/>
      <c r="B113" s="496"/>
      <c r="C113" s="496"/>
      <c r="D113" s="496"/>
      <c r="E113" s="456"/>
    </row>
    <row r="114" spans="1:5" ht="12.75">
      <c r="A114" s="496"/>
      <c r="B114" s="496"/>
      <c r="C114" s="496"/>
      <c r="D114" s="496"/>
      <c r="E114" s="456"/>
    </row>
    <row r="115" spans="1:5" ht="12.75">
      <c r="A115" s="496"/>
      <c r="B115" s="496"/>
      <c r="C115" s="496"/>
      <c r="D115" s="496"/>
      <c r="E115" s="456"/>
    </row>
    <row r="116" spans="1:5" ht="12.75">
      <c r="A116" s="496"/>
      <c r="B116" s="496"/>
      <c r="C116" s="496"/>
      <c r="D116" s="496"/>
      <c r="E116" s="456"/>
    </row>
    <row r="117" spans="1:5" ht="12.75">
      <c r="A117" s="496"/>
      <c r="B117" s="496"/>
      <c r="C117" s="496"/>
      <c r="D117" s="496"/>
      <c r="E117" s="456"/>
    </row>
    <row r="118" spans="1:5" ht="12.75">
      <c r="A118" s="496"/>
      <c r="B118" s="496"/>
      <c r="C118" s="496"/>
      <c r="D118" s="496"/>
      <c r="E118" s="456"/>
    </row>
    <row r="119" spans="1:5" ht="12.75">
      <c r="A119" s="496"/>
      <c r="B119" s="496"/>
      <c r="C119" s="496"/>
      <c r="D119" s="496"/>
      <c r="E119" s="456"/>
    </row>
    <row r="120" spans="1:5" ht="12.75">
      <c r="A120" s="496"/>
      <c r="B120" s="496"/>
      <c r="C120" s="496"/>
      <c r="D120" s="496"/>
      <c r="E120" s="456"/>
    </row>
    <row r="121" spans="1:5" ht="12.75">
      <c r="A121" s="496"/>
      <c r="B121" s="496"/>
      <c r="C121" s="496"/>
      <c r="D121" s="496"/>
      <c r="E121" s="456"/>
    </row>
    <row r="122" spans="1:5" ht="12.75">
      <c r="A122" s="496"/>
      <c r="B122" s="496"/>
      <c r="C122" s="496"/>
      <c r="D122" s="496"/>
      <c r="E122" s="456"/>
    </row>
    <row r="123" spans="1:5" ht="12.75">
      <c r="A123" s="496"/>
      <c r="B123" s="496"/>
      <c r="C123" s="496"/>
      <c r="D123" s="496"/>
      <c r="E123" s="456"/>
    </row>
    <row r="124" spans="1:5" ht="12.75">
      <c r="A124" s="496"/>
      <c r="B124" s="496"/>
      <c r="C124" s="496"/>
      <c r="D124" s="496"/>
      <c r="E124" s="456"/>
    </row>
    <row r="125" spans="1:5" ht="12.75">
      <c r="A125" s="496"/>
      <c r="B125" s="499"/>
      <c r="C125" s="499"/>
      <c r="D125" s="455"/>
      <c r="E125" s="456"/>
    </row>
    <row r="126" spans="1:5" ht="12.75">
      <c r="A126" s="496"/>
      <c r="B126" s="499"/>
      <c r="C126" s="499"/>
      <c r="D126" s="455"/>
      <c r="E126" s="456"/>
    </row>
    <row r="127" spans="1:5" ht="12.75">
      <c r="A127" s="496"/>
      <c r="B127" s="499"/>
      <c r="C127" s="499"/>
      <c r="D127" s="455"/>
      <c r="E127" s="456"/>
    </row>
    <row r="128" spans="1:5" ht="12.75">
      <c r="A128" s="496"/>
      <c r="B128" s="499"/>
      <c r="C128" s="499"/>
      <c r="D128" s="455"/>
      <c r="E128" s="456"/>
    </row>
    <row r="129" spans="1:5" ht="12.75">
      <c r="A129" s="496"/>
      <c r="B129" s="499"/>
      <c r="C129" s="499"/>
      <c r="D129" s="455"/>
      <c r="E129" s="456"/>
    </row>
    <row r="130" spans="1:5" ht="12.75">
      <c r="A130" s="496"/>
      <c r="B130" s="499"/>
      <c r="C130" s="499"/>
      <c r="D130" s="455"/>
      <c r="E130" s="456"/>
    </row>
    <row r="131" spans="1:5" ht="12.75">
      <c r="A131" s="496"/>
      <c r="B131" s="499"/>
      <c r="C131" s="499"/>
      <c r="D131" s="455"/>
      <c r="E131" s="456"/>
    </row>
    <row r="132" spans="1:5" ht="12.75">
      <c r="A132" s="496"/>
      <c r="B132" s="499"/>
      <c r="C132" s="499"/>
      <c r="D132" s="455"/>
      <c r="E132" s="456"/>
    </row>
    <row r="133" spans="1:5" ht="12.75">
      <c r="A133" s="496"/>
      <c r="B133" s="499"/>
      <c r="C133" s="499"/>
      <c r="D133" s="455"/>
      <c r="E133" s="456"/>
    </row>
    <row r="134" spans="1:5" ht="12.75">
      <c r="A134" s="496"/>
      <c r="B134" s="499"/>
      <c r="C134" s="499"/>
      <c r="D134" s="455"/>
      <c r="E134" s="456"/>
    </row>
    <row r="135" spans="1:5" ht="12.75">
      <c r="A135" s="496"/>
      <c r="B135" s="499"/>
      <c r="C135" s="499"/>
      <c r="D135" s="455"/>
      <c r="E135" s="456"/>
    </row>
    <row r="136" spans="1:5" ht="12.75">
      <c r="A136" s="496"/>
      <c r="B136" s="499"/>
      <c r="C136" s="499"/>
      <c r="D136" s="455"/>
      <c r="E136" s="456"/>
    </row>
    <row r="137" spans="1:5" ht="12.75">
      <c r="A137" s="496"/>
      <c r="B137" s="499"/>
      <c r="C137" s="499"/>
      <c r="D137" s="455"/>
      <c r="E137" s="456"/>
    </row>
    <row r="138" spans="1:5" ht="12.75">
      <c r="A138" s="496"/>
      <c r="B138" s="499"/>
      <c r="C138" s="499"/>
      <c r="D138" s="455"/>
      <c r="E138" s="456"/>
    </row>
    <row r="139" spans="1:5" ht="12.75">
      <c r="A139" s="496"/>
      <c r="B139" s="499"/>
      <c r="C139" s="499"/>
      <c r="D139" s="455"/>
      <c r="E139" s="456"/>
    </row>
    <row r="140" spans="1:5" ht="12.75">
      <c r="A140" s="496"/>
      <c r="B140" s="499"/>
      <c r="C140" s="499"/>
      <c r="D140" s="455"/>
      <c r="E140" s="456"/>
    </row>
    <row r="141" spans="1:5" ht="12.75">
      <c r="A141" s="496"/>
      <c r="B141" s="499"/>
      <c r="C141" s="499"/>
      <c r="D141" s="455"/>
      <c r="E141" s="456"/>
    </row>
    <row r="142" spans="1:5" ht="12.75">
      <c r="A142" s="496"/>
      <c r="B142" s="499"/>
      <c r="C142" s="499"/>
      <c r="D142" s="455"/>
      <c r="E142" s="456"/>
    </row>
    <row r="143" spans="1:5" ht="12.75">
      <c r="A143" s="496"/>
      <c r="B143" s="499"/>
      <c r="C143" s="499"/>
      <c r="D143" s="455"/>
      <c r="E143" s="456"/>
    </row>
    <row r="144" spans="1:5" ht="12.75">
      <c r="A144" s="496"/>
      <c r="B144" s="499"/>
      <c r="C144" s="499"/>
      <c r="D144" s="455"/>
      <c r="E144" s="456"/>
    </row>
    <row r="145" spans="1:5" ht="12.75">
      <c r="A145" s="496"/>
      <c r="B145" s="499"/>
      <c r="C145" s="499"/>
      <c r="D145" s="455"/>
      <c r="E145" s="456"/>
    </row>
    <row r="146" spans="1:5" ht="12.75">
      <c r="A146" s="496"/>
      <c r="B146" s="499"/>
      <c r="C146" s="499"/>
      <c r="D146" s="455"/>
      <c r="E146" s="456"/>
    </row>
    <row r="147" spans="1:5" ht="12.75">
      <c r="A147" s="496"/>
      <c r="B147" s="499"/>
      <c r="C147" s="499"/>
      <c r="D147" s="455"/>
      <c r="E147" s="456"/>
    </row>
    <row r="148" spans="1:5" ht="12.75">
      <c r="A148" s="496"/>
      <c r="B148" s="499"/>
      <c r="C148" s="499"/>
      <c r="D148" s="455"/>
      <c r="E148" s="456"/>
    </row>
    <row r="149" spans="1:5" ht="12.75">
      <c r="A149" s="496"/>
      <c r="B149" s="499"/>
      <c r="C149" s="499"/>
      <c r="D149" s="455"/>
      <c r="E149" s="456"/>
    </row>
    <row r="150" spans="1:5" ht="12.75">
      <c r="A150" s="496"/>
      <c r="B150" s="499"/>
      <c r="C150" s="499"/>
      <c r="D150" s="455"/>
      <c r="E150" s="456"/>
    </row>
    <row r="151" spans="1:5" ht="12.75">
      <c r="A151" s="496"/>
      <c r="B151" s="499"/>
      <c r="C151" s="499"/>
      <c r="D151" s="455"/>
      <c r="E151" s="456"/>
    </row>
    <row r="152" spans="1:5" ht="12.75">
      <c r="A152" s="496"/>
      <c r="B152" s="499"/>
      <c r="C152" s="499"/>
      <c r="D152" s="455"/>
      <c r="E152" s="456"/>
    </row>
    <row r="153" spans="1:5" ht="12.75">
      <c r="A153" s="496"/>
      <c r="B153" s="499"/>
      <c r="C153" s="499"/>
      <c r="D153" s="455"/>
      <c r="E153" s="456"/>
    </row>
    <row r="154" spans="1:5" ht="12.75">
      <c r="A154" s="496"/>
      <c r="B154" s="499"/>
      <c r="C154" s="499"/>
      <c r="D154" s="455"/>
      <c r="E154" s="456"/>
    </row>
    <row r="155" spans="1:5" ht="12.75">
      <c r="A155" s="496"/>
      <c r="B155" s="499"/>
      <c r="C155" s="499"/>
      <c r="D155" s="455"/>
      <c r="E155" s="456"/>
    </row>
    <row r="156" spans="1:5" ht="12.75">
      <c r="A156" s="496"/>
      <c r="B156" s="499"/>
      <c r="C156" s="499"/>
      <c r="D156" s="455"/>
      <c r="E156" s="456"/>
    </row>
    <row r="157" spans="1:5" ht="12.75">
      <c r="A157" s="496"/>
      <c r="B157" s="499"/>
      <c r="C157" s="499"/>
      <c r="D157" s="455"/>
      <c r="E157" s="456"/>
    </row>
    <row r="158" spans="1:5" ht="12.75">
      <c r="A158" s="496"/>
      <c r="B158" s="499"/>
      <c r="C158" s="499"/>
      <c r="D158" s="455"/>
      <c r="E158" s="456"/>
    </row>
    <row r="159" spans="1:5" ht="12.75">
      <c r="A159" s="496"/>
      <c r="B159" s="499"/>
      <c r="C159" s="499"/>
      <c r="D159" s="455"/>
      <c r="E159" s="456"/>
    </row>
    <row r="160" spans="1:5" ht="12.75">
      <c r="A160" s="496"/>
      <c r="B160" s="499"/>
      <c r="C160" s="499"/>
      <c r="D160" s="455"/>
      <c r="E160" s="456"/>
    </row>
    <row r="161" spans="1:5" ht="12.75">
      <c r="A161" s="496"/>
      <c r="B161" s="499"/>
      <c r="C161" s="499"/>
      <c r="D161" s="455"/>
      <c r="E161" s="456"/>
    </row>
    <row r="162" spans="1:5" ht="12.75">
      <c r="A162" s="496"/>
      <c r="B162" s="499"/>
      <c r="C162" s="499"/>
      <c r="D162" s="455"/>
      <c r="E162" s="456"/>
    </row>
    <row r="163" spans="1:5" ht="12.75">
      <c r="A163" s="496"/>
      <c r="B163" s="499"/>
      <c r="C163" s="499"/>
      <c r="D163" s="455"/>
      <c r="E163" s="456"/>
    </row>
    <row r="164" spans="1:5" ht="12.75">
      <c r="A164" s="496"/>
      <c r="B164" s="499"/>
      <c r="C164" s="499"/>
      <c r="D164" s="455"/>
      <c r="E164" s="456"/>
    </row>
    <row r="165" spans="1:5" ht="12.75">
      <c r="A165" s="496"/>
      <c r="B165" s="499"/>
      <c r="C165" s="499"/>
      <c r="D165" s="455"/>
      <c r="E165" s="456"/>
    </row>
    <row r="166" spans="1:5" ht="12.75">
      <c r="A166" s="496"/>
      <c r="B166" s="499"/>
      <c r="C166" s="499"/>
      <c r="D166" s="455"/>
      <c r="E166" s="456"/>
    </row>
    <row r="167" spans="1:3" ht="12.75">
      <c r="A167" s="496"/>
      <c r="B167" s="499"/>
      <c r="C167" s="499"/>
    </row>
    <row r="168" spans="1:3" ht="12.75">
      <c r="A168" s="496"/>
      <c r="B168" s="499"/>
      <c r="C168" s="499"/>
    </row>
    <row r="169" spans="1:3" ht="12.75">
      <c r="A169" s="496"/>
      <c r="B169" s="499"/>
      <c r="C169" s="499"/>
    </row>
    <row r="170" spans="1:3" ht="12.75">
      <c r="A170" s="496"/>
      <c r="B170" s="499"/>
      <c r="C170" s="499"/>
    </row>
    <row r="171" spans="1:3" ht="12.75">
      <c r="A171" s="496"/>
      <c r="B171" s="499"/>
      <c r="C171" s="499"/>
    </row>
    <row r="172" spans="1:3" ht="12.75">
      <c r="A172" s="496"/>
      <c r="B172" s="499"/>
      <c r="C172" s="499"/>
    </row>
    <row r="173" spans="1:3" ht="12.75">
      <c r="A173" s="496"/>
      <c r="B173" s="499"/>
      <c r="C173" s="499"/>
    </row>
    <row r="174" spans="1:3" ht="12.75">
      <c r="A174" s="496"/>
      <c r="B174" s="499"/>
      <c r="C174" s="499"/>
    </row>
    <row r="175" spans="1:3" ht="12.75">
      <c r="A175" s="496"/>
      <c r="B175" s="499"/>
      <c r="C175" s="499"/>
    </row>
    <row r="176" spans="1:3" ht="12.75">
      <c r="A176" s="496"/>
      <c r="B176" s="499"/>
      <c r="C176" s="499"/>
    </row>
    <row r="177" spans="1:3" ht="12.75">
      <c r="A177" s="496"/>
      <c r="B177" s="499"/>
      <c r="C177" s="499"/>
    </row>
    <row r="178" spans="1:3" ht="12.75">
      <c r="A178" s="496"/>
      <c r="B178" s="499"/>
      <c r="C178" s="499"/>
    </row>
    <row r="179" spans="1:3" ht="12.75">
      <c r="A179" s="496"/>
      <c r="B179" s="499"/>
      <c r="C179" s="499"/>
    </row>
    <row r="180" spans="1:3" ht="12.75">
      <c r="A180" s="496"/>
      <c r="B180" s="499"/>
      <c r="C180" s="499"/>
    </row>
    <row r="181" spans="1:3" ht="12.75">
      <c r="A181" s="496"/>
      <c r="B181" s="499"/>
      <c r="C181" s="499"/>
    </row>
    <row r="182" spans="1:3" ht="12.75">
      <c r="A182" s="496"/>
      <c r="B182" s="499"/>
      <c r="C182" s="499"/>
    </row>
    <row r="183" spans="1:3" ht="12.75">
      <c r="A183" s="496"/>
      <c r="B183" s="499"/>
      <c r="C183" s="499"/>
    </row>
    <row r="184" spans="1:3" ht="12.75">
      <c r="A184" s="496"/>
      <c r="B184" s="499"/>
      <c r="C184" s="499"/>
    </row>
    <row r="185" spans="1:3" ht="12.75">
      <c r="A185" s="496"/>
      <c r="B185" s="499"/>
      <c r="C185" s="499"/>
    </row>
    <row r="186" spans="1:3" ht="12.75">
      <c r="A186" s="496"/>
      <c r="B186" s="499"/>
      <c r="C186" s="499"/>
    </row>
    <row r="187" spans="1:3" ht="12.75">
      <c r="A187" s="496"/>
      <c r="B187" s="499"/>
      <c r="C187" s="499"/>
    </row>
    <row r="188" spans="1:3" ht="12.75">
      <c r="A188" s="496"/>
      <c r="B188" s="499"/>
      <c r="C188" s="499"/>
    </row>
    <row r="189" spans="1:3" ht="12.75">
      <c r="A189" s="496"/>
      <c r="B189" s="499"/>
      <c r="C189" s="499"/>
    </row>
    <row r="190" spans="1:3" ht="12.75">
      <c r="A190" s="496"/>
      <c r="B190" s="499"/>
      <c r="C190" s="499"/>
    </row>
    <row r="191" spans="1:3" ht="12.75">
      <c r="A191" s="496"/>
      <c r="B191" s="499"/>
      <c r="C191" s="499"/>
    </row>
    <row r="192" spans="1:3" ht="12.75">
      <c r="A192" s="496"/>
      <c r="B192" s="499"/>
      <c r="C192" s="499"/>
    </row>
    <row r="193" spans="1:3" ht="12.75">
      <c r="A193" s="496"/>
      <c r="B193" s="499"/>
      <c r="C193" s="499"/>
    </row>
    <row r="194" spans="1:3" ht="12.75">
      <c r="A194" s="496"/>
      <c r="B194" s="499"/>
      <c r="C194" s="499"/>
    </row>
    <row r="195" spans="1:3" ht="12.75">
      <c r="A195" s="496"/>
      <c r="B195" s="499"/>
      <c r="C195" s="499"/>
    </row>
    <row r="196" spans="1:3" ht="12.75">
      <c r="A196" s="496"/>
      <c r="B196" s="499"/>
      <c r="C196" s="499"/>
    </row>
    <row r="197" spans="1:3" ht="12.75">
      <c r="A197" s="496"/>
      <c r="B197" s="499"/>
      <c r="C197" s="499"/>
    </row>
    <row r="198" spans="1:3" ht="12.75">
      <c r="A198" s="496"/>
      <c r="B198" s="499"/>
      <c r="C198" s="499"/>
    </row>
    <row r="199" spans="1:3" ht="12.75">
      <c r="A199" s="496"/>
      <c r="B199" s="499"/>
      <c r="C199" s="499"/>
    </row>
    <row r="200" spans="1:3" ht="12.75">
      <c r="A200" s="496"/>
      <c r="B200" s="499"/>
      <c r="C200" s="499"/>
    </row>
    <row r="201" spans="1:3" ht="12.75">
      <c r="A201" s="496"/>
      <c r="B201" s="499"/>
      <c r="C201" s="499"/>
    </row>
    <row r="202" spans="1:3" ht="12.75">
      <c r="A202" s="496"/>
      <c r="B202" s="499"/>
      <c r="C202" s="499"/>
    </row>
    <row r="203" spans="1:3" ht="12.75">
      <c r="A203" s="496"/>
      <c r="B203" s="499"/>
      <c r="C203" s="499"/>
    </row>
    <row r="204" spans="1:3" ht="12.75">
      <c r="A204" s="496"/>
      <c r="B204" s="499"/>
      <c r="C204" s="499"/>
    </row>
    <row r="205" spans="1:3" ht="12.75">
      <c r="A205" s="496"/>
      <c r="B205" s="499"/>
      <c r="C205" s="499"/>
    </row>
    <row r="206" spans="1:3" ht="12.75">
      <c r="A206" s="496"/>
      <c r="B206" s="499"/>
      <c r="C206" s="499"/>
    </row>
    <row r="207" spans="1:3" ht="12.75">
      <c r="A207" s="496"/>
      <c r="B207" s="499"/>
      <c r="C207" s="499"/>
    </row>
    <row r="208" spans="1:3" ht="12.75">
      <c r="A208" s="496"/>
      <c r="B208" s="499"/>
      <c r="C208" s="499"/>
    </row>
    <row r="209" spans="1:3" ht="12.75">
      <c r="A209" s="496"/>
      <c r="B209" s="499"/>
      <c r="C209" s="499"/>
    </row>
    <row r="210" spans="1:3" ht="12.75">
      <c r="A210" s="496"/>
      <c r="B210" s="499"/>
      <c r="C210" s="499"/>
    </row>
    <row r="211" spans="1:3" ht="12.75">
      <c r="A211" s="496"/>
      <c r="B211" s="499"/>
      <c r="C211" s="499"/>
    </row>
    <row r="212" spans="1:3" ht="12.75">
      <c r="A212" s="496"/>
      <c r="B212" s="499"/>
      <c r="C212" s="499"/>
    </row>
    <row r="213" spans="1:3" ht="12.75">
      <c r="A213" s="496"/>
      <c r="B213" s="499"/>
      <c r="C213" s="499"/>
    </row>
    <row r="214" spans="1:3" ht="12.75">
      <c r="A214" s="496"/>
      <c r="B214" s="499"/>
      <c r="C214" s="499"/>
    </row>
    <row r="215" spans="1:3" ht="12.75">
      <c r="A215" s="496"/>
      <c r="B215" s="499"/>
      <c r="C215" s="499"/>
    </row>
    <row r="216" spans="1:3" ht="12.75">
      <c r="A216" s="496"/>
      <c r="B216" s="499"/>
      <c r="C216" s="499"/>
    </row>
    <row r="217" spans="1:3" ht="12.75">
      <c r="A217" s="496"/>
      <c r="B217" s="499"/>
      <c r="C217" s="499"/>
    </row>
    <row r="218" spans="1:3" ht="12.75">
      <c r="A218" s="496"/>
      <c r="B218" s="499"/>
      <c r="C218" s="499"/>
    </row>
    <row r="219" spans="1:3" ht="12.75">
      <c r="A219" s="496"/>
      <c r="B219" s="499"/>
      <c r="C219" s="499"/>
    </row>
    <row r="220" spans="1:3" ht="12.75">
      <c r="A220" s="496"/>
      <c r="B220" s="499"/>
      <c r="C220" s="499"/>
    </row>
    <row r="221" spans="1:3" ht="12.75">
      <c r="A221" s="496"/>
      <c r="B221" s="499"/>
      <c r="C221" s="499"/>
    </row>
    <row r="222" spans="1:3" ht="12.75">
      <c r="A222" s="496"/>
      <c r="B222" s="499"/>
      <c r="C222" s="499"/>
    </row>
    <row r="223" spans="1:3" ht="12.75">
      <c r="A223" s="496"/>
      <c r="B223" s="499"/>
      <c r="C223" s="499"/>
    </row>
    <row r="224" spans="1:3" ht="12.75">
      <c r="A224" s="496"/>
      <c r="B224" s="499"/>
      <c r="C224" s="499"/>
    </row>
    <row r="225" spans="1:3" ht="12.75">
      <c r="A225" s="496"/>
      <c r="B225" s="499"/>
      <c r="C225" s="499"/>
    </row>
    <row r="226" spans="1:3" ht="12.75">
      <c r="A226" s="496"/>
      <c r="B226" s="499"/>
      <c r="C226" s="499"/>
    </row>
    <row r="227" spans="1:3" ht="12.75">
      <c r="A227" s="496"/>
      <c r="B227" s="499"/>
      <c r="C227" s="499"/>
    </row>
    <row r="228" spans="1:3" ht="12.75">
      <c r="A228" s="496"/>
      <c r="B228" s="499"/>
      <c r="C228" s="499"/>
    </row>
    <row r="229" spans="1:3" ht="12.75">
      <c r="A229" s="496"/>
      <c r="B229" s="499"/>
      <c r="C229" s="499"/>
    </row>
    <row r="230" spans="1:3" ht="12.75">
      <c r="A230" s="496"/>
      <c r="B230" s="499"/>
      <c r="C230" s="499"/>
    </row>
    <row r="231" spans="1:3" ht="12.75">
      <c r="A231" s="496"/>
      <c r="B231" s="499"/>
      <c r="C231" s="499"/>
    </row>
    <row r="232" spans="1:3" ht="12.75">
      <c r="A232" s="496"/>
      <c r="B232" s="499"/>
      <c r="C232" s="499"/>
    </row>
    <row r="233" spans="1:3" ht="12.75">
      <c r="A233" s="496"/>
      <c r="B233" s="499"/>
      <c r="C233" s="499"/>
    </row>
    <row r="234" spans="1:3" ht="12.75">
      <c r="A234" s="496"/>
      <c r="B234" s="499"/>
      <c r="C234" s="499"/>
    </row>
    <row r="235" spans="1:3" ht="12.75">
      <c r="A235" s="496"/>
      <c r="B235" s="499"/>
      <c r="C235" s="499"/>
    </row>
    <row r="236" spans="1:3" ht="12.75">
      <c r="A236" s="496"/>
      <c r="B236" s="499"/>
      <c r="C236" s="499"/>
    </row>
    <row r="237" spans="1:3" ht="12.75">
      <c r="A237" s="496"/>
      <c r="B237" s="499"/>
      <c r="C237" s="499"/>
    </row>
    <row r="238" spans="1:3" ht="12.75">
      <c r="A238" s="496"/>
      <c r="B238" s="499"/>
      <c r="C238" s="499"/>
    </row>
    <row r="239" spans="1:3" ht="12.75">
      <c r="A239" s="496"/>
      <c r="B239" s="499"/>
      <c r="C239" s="499"/>
    </row>
    <row r="240" spans="1:3" ht="12.75">
      <c r="A240" s="496"/>
      <c r="B240" s="499"/>
      <c r="C240" s="499"/>
    </row>
    <row r="241" spans="1:3" ht="12.75">
      <c r="A241" s="496"/>
      <c r="B241" s="499"/>
      <c r="C241" s="499"/>
    </row>
    <row r="242" spans="1:3" ht="12.75">
      <c r="A242" s="496"/>
      <c r="B242" s="499"/>
      <c r="C242" s="499"/>
    </row>
    <row r="243" spans="1:3" ht="12.75">
      <c r="A243" s="496"/>
      <c r="B243" s="499"/>
      <c r="C243" s="499"/>
    </row>
    <row r="244" spans="1:3" ht="12.75">
      <c r="A244" s="496"/>
      <c r="B244" s="499"/>
      <c r="C244" s="499"/>
    </row>
    <row r="245" spans="1:3" ht="12.75">
      <c r="A245" s="496"/>
      <c r="B245" s="499"/>
      <c r="C245" s="499"/>
    </row>
    <row r="246" spans="1:3" ht="12.75">
      <c r="A246" s="496"/>
      <c r="B246" s="499"/>
      <c r="C246" s="499"/>
    </row>
    <row r="247" spans="1:3" ht="12.75">
      <c r="A247" s="496"/>
      <c r="B247" s="499"/>
      <c r="C247" s="499"/>
    </row>
    <row r="248" spans="1:3" ht="12.75">
      <c r="A248" s="496"/>
      <c r="B248" s="499"/>
      <c r="C248" s="499"/>
    </row>
    <row r="249" spans="1:3" ht="12.75">
      <c r="A249" s="496"/>
      <c r="B249" s="499"/>
      <c r="C249" s="499"/>
    </row>
    <row r="250" spans="1:3" ht="12.75">
      <c r="A250" s="496"/>
      <c r="B250" s="499"/>
      <c r="C250" s="499"/>
    </row>
    <row r="251" spans="1:3" ht="12.75">
      <c r="A251" s="496"/>
      <c r="B251" s="499"/>
      <c r="C251" s="499"/>
    </row>
    <row r="252" spans="1:3" ht="12.75">
      <c r="A252" s="496"/>
      <c r="B252" s="499"/>
      <c r="C252" s="499"/>
    </row>
    <row r="253" spans="1:3" ht="12.75">
      <c r="A253" s="496"/>
      <c r="B253" s="499"/>
      <c r="C253" s="499"/>
    </row>
    <row r="254" spans="1:3" ht="12.75">
      <c r="A254" s="496"/>
      <c r="B254" s="499"/>
      <c r="C254" s="499"/>
    </row>
    <row r="255" spans="1:3" ht="12.75">
      <c r="A255" s="496"/>
      <c r="B255" s="499"/>
      <c r="C255" s="499"/>
    </row>
    <row r="256" spans="1:3" ht="12.75">
      <c r="A256" s="496"/>
      <c r="B256" s="499"/>
      <c r="C256" s="499"/>
    </row>
    <row r="257" spans="1:3" ht="12.75">
      <c r="A257" s="496"/>
      <c r="B257" s="499"/>
      <c r="C257" s="499"/>
    </row>
    <row r="258" spans="1:3" ht="12.75">
      <c r="A258" s="496"/>
      <c r="B258" s="499"/>
      <c r="C258" s="499"/>
    </row>
    <row r="259" spans="1:3" ht="12.75">
      <c r="A259" s="496"/>
      <c r="B259" s="499"/>
      <c r="C259" s="499"/>
    </row>
    <row r="260" spans="1:3" ht="12.75">
      <c r="A260" s="496"/>
      <c r="B260" s="499"/>
      <c r="C260" s="499"/>
    </row>
    <row r="261" spans="1:3" ht="12.75">
      <c r="A261" s="496"/>
      <c r="B261" s="499"/>
      <c r="C261" s="499"/>
    </row>
    <row r="262" spans="1:3" ht="12.75">
      <c r="A262" s="496"/>
      <c r="B262" s="499"/>
      <c r="C262" s="499"/>
    </row>
    <row r="263" spans="1:3" ht="12.75">
      <c r="A263" s="496"/>
      <c r="B263" s="499"/>
      <c r="C263" s="499"/>
    </row>
    <row r="264" spans="1:3" ht="12.75">
      <c r="A264" s="496"/>
      <c r="B264" s="499"/>
      <c r="C264" s="499"/>
    </row>
    <row r="265" spans="1:3" ht="12.75">
      <c r="A265" s="496"/>
      <c r="B265" s="499"/>
      <c r="C265" s="499"/>
    </row>
    <row r="266" spans="1:3" ht="12.75">
      <c r="A266" s="496"/>
      <c r="B266" s="499"/>
      <c r="C266" s="499"/>
    </row>
    <row r="267" spans="1:3" ht="12.75">
      <c r="A267" s="496"/>
      <c r="B267" s="499"/>
      <c r="C267" s="499"/>
    </row>
    <row r="268" spans="1:3" ht="12.75">
      <c r="A268" s="496"/>
      <c r="B268" s="499"/>
      <c r="C268" s="499"/>
    </row>
    <row r="269" spans="1:3" ht="12.75">
      <c r="A269" s="496"/>
      <c r="B269" s="499"/>
      <c r="C269" s="499"/>
    </row>
    <row r="270" spans="1:3" ht="12.75">
      <c r="A270" s="496"/>
      <c r="B270" s="499"/>
      <c r="C270" s="499"/>
    </row>
    <row r="271" spans="1:3" ht="12.75">
      <c r="A271" s="496"/>
      <c r="B271" s="499"/>
      <c r="C271" s="499"/>
    </row>
    <row r="272" spans="1:3" ht="12.75">
      <c r="A272" s="496"/>
      <c r="B272" s="499"/>
      <c r="C272" s="499"/>
    </row>
    <row r="273" spans="1:3" ht="12.75">
      <c r="A273" s="496"/>
      <c r="B273" s="499"/>
      <c r="C273" s="499"/>
    </row>
    <row r="274" spans="1:3" ht="12.75">
      <c r="A274" s="496"/>
      <c r="B274" s="499"/>
      <c r="C274" s="499"/>
    </row>
    <row r="275" spans="1:3" ht="12.75">
      <c r="A275" s="496"/>
      <c r="B275" s="499"/>
      <c r="C275" s="499"/>
    </row>
    <row r="276" spans="1:3" ht="12.75">
      <c r="A276" s="496"/>
      <c r="B276" s="499"/>
      <c r="C276" s="499"/>
    </row>
    <row r="277" spans="1:3" ht="12.75">
      <c r="A277" s="496"/>
      <c r="B277" s="499"/>
      <c r="C277" s="499"/>
    </row>
    <row r="278" spans="1:3" ht="12.75">
      <c r="A278" s="496"/>
      <c r="B278" s="499"/>
      <c r="C278" s="499"/>
    </row>
    <row r="279" spans="1:3" ht="12.75">
      <c r="A279" s="496"/>
      <c r="B279" s="499"/>
      <c r="C279" s="499"/>
    </row>
    <row r="280" spans="1:3" ht="12.75">
      <c r="A280" s="496"/>
      <c r="B280" s="499"/>
      <c r="C280" s="499"/>
    </row>
    <row r="281" spans="1:3" ht="12.75">
      <c r="A281" s="496"/>
      <c r="B281" s="499"/>
      <c r="C281" s="499"/>
    </row>
    <row r="282" spans="1:3" ht="12.75">
      <c r="A282" s="496"/>
      <c r="B282" s="499"/>
      <c r="C282" s="499"/>
    </row>
    <row r="283" spans="1:3" ht="12.75">
      <c r="A283" s="496"/>
      <c r="B283" s="499"/>
      <c r="C283" s="499"/>
    </row>
    <row r="284" spans="1:3" ht="12.75">
      <c r="A284" s="496"/>
      <c r="B284" s="499"/>
      <c r="C284" s="499"/>
    </row>
    <row r="285" spans="1:3" ht="12.75">
      <c r="A285" s="496"/>
      <c r="B285" s="499"/>
      <c r="C285" s="499"/>
    </row>
    <row r="286" spans="1:3" ht="12.75">
      <c r="A286" s="496"/>
      <c r="B286" s="499"/>
      <c r="C286" s="499"/>
    </row>
    <row r="287" spans="1:3" ht="12.75">
      <c r="A287" s="496"/>
      <c r="B287" s="499"/>
      <c r="C287" s="499"/>
    </row>
    <row r="288" spans="1:3" ht="12.75">
      <c r="A288" s="496"/>
      <c r="B288" s="499"/>
      <c r="C288" s="499"/>
    </row>
    <row r="289" spans="1:3" ht="12.75">
      <c r="A289" s="496"/>
      <c r="B289" s="499"/>
      <c r="C289" s="499"/>
    </row>
    <row r="290" spans="1:3" ht="12.75">
      <c r="A290" s="496"/>
      <c r="B290" s="499"/>
      <c r="C290" s="499"/>
    </row>
    <row r="291" spans="1:3" ht="12.75">
      <c r="A291" s="496"/>
      <c r="B291" s="499"/>
      <c r="C291" s="499"/>
    </row>
    <row r="292" spans="1:3" ht="12.75">
      <c r="A292" s="496"/>
      <c r="B292" s="499"/>
      <c r="C292" s="499"/>
    </row>
    <row r="293" spans="1:3" ht="12.75">
      <c r="A293" s="496"/>
      <c r="B293" s="499"/>
      <c r="C293" s="499"/>
    </row>
    <row r="294" spans="1:3" ht="12.75">
      <c r="A294" s="496"/>
      <c r="B294" s="499"/>
      <c r="C294" s="499"/>
    </row>
    <row r="295" spans="1:3" ht="12.75">
      <c r="A295" s="496"/>
      <c r="B295" s="499"/>
      <c r="C295" s="499"/>
    </row>
    <row r="296" spans="1:3" ht="12.75">
      <c r="A296" s="496"/>
      <c r="B296" s="499"/>
      <c r="C296" s="499"/>
    </row>
    <row r="297" spans="1:3" ht="12.75">
      <c r="A297" s="496"/>
      <c r="B297" s="499"/>
      <c r="C297" s="499"/>
    </row>
    <row r="298" spans="1:3" ht="12.75">
      <c r="A298" s="496"/>
      <c r="B298" s="499"/>
      <c r="C298" s="499"/>
    </row>
    <row r="299" spans="1:3" ht="12.75">
      <c r="A299" s="496"/>
      <c r="B299" s="499"/>
      <c r="C299" s="499"/>
    </row>
    <row r="300" spans="1:3" ht="12.75">
      <c r="A300" s="496"/>
      <c r="B300" s="499"/>
      <c r="C300" s="499"/>
    </row>
    <row r="301" spans="1:3" ht="12.75">
      <c r="A301" s="496"/>
      <c r="B301" s="499"/>
      <c r="C301" s="499"/>
    </row>
    <row r="302" spans="1:3" ht="12.75">
      <c r="A302" s="496"/>
      <c r="B302" s="499"/>
      <c r="C302" s="499"/>
    </row>
    <row r="303" spans="1:3" ht="12.75">
      <c r="A303" s="496"/>
      <c r="B303" s="499"/>
      <c r="C303" s="499"/>
    </row>
    <row r="304" spans="1:3" ht="12.75">
      <c r="A304" s="496"/>
      <c r="B304" s="499"/>
      <c r="C304" s="499"/>
    </row>
    <row r="305" spans="1:3" ht="12.75">
      <c r="A305" s="496"/>
      <c r="B305" s="499"/>
      <c r="C305" s="499"/>
    </row>
    <row r="306" spans="1:3" ht="12.75">
      <c r="A306" s="496"/>
      <c r="B306" s="499"/>
      <c r="C306" s="499"/>
    </row>
    <row r="307" spans="1:3" ht="12.75">
      <c r="A307" s="496"/>
      <c r="B307" s="499"/>
      <c r="C307" s="499"/>
    </row>
    <row r="308" spans="1:3" ht="12.75">
      <c r="A308" s="496"/>
      <c r="B308" s="499"/>
      <c r="C308" s="499"/>
    </row>
    <row r="309" spans="1:3" ht="12.75">
      <c r="A309" s="496"/>
      <c r="B309" s="499"/>
      <c r="C309" s="499"/>
    </row>
    <row r="310" spans="1:3" ht="12.75">
      <c r="A310" s="496"/>
      <c r="B310" s="499"/>
      <c r="C310" s="499"/>
    </row>
    <row r="311" spans="1:3" ht="12.75">
      <c r="A311" s="496"/>
      <c r="B311" s="499"/>
      <c r="C311" s="499"/>
    </row>
    <row r="312" spans="1:3" ht="12.75">
      <c r="A312" s="496"/>
      <c r="B312" s="499"/>
      <c r="C312" s="499"/>
    </row>
    <row r="313" spans="1:3" ht="12.75">
      <c r="A313" s="496"/>
      <c r="B313" s="499"/>
      <c r="C313" s="499"/>
    </row>
    <row r="314" spans="1:3" ht="12.75">
      <c r="A314" s="496"/>
      <c r="B314" s="499"/>
      <c r="C314" s="499"/>
    </row>
    <row r="315" spans="1:3" ht="12.75">
      <c r="A315" s="496"/>
      <c r="B315" s="499"/>
      <c r="C315" s="499"/>
    </row>
    <row r="316" spans="1:3" ht="12.75">
      <c r="A316" s="496"/>
      <c r="B316" s="499"/>
      <c r="C316" s="499"/>
    </row>
    <row r="317" spans="1:3" ht="12.75">
      <c r="A317" s="496"/>
      <c r="B317" s="499"/>
      <c r="C317" s="499"/>
    </row>
    <row r="318" spans="1:3" ht="12.75">
      <c r="A318" s="496"/>
      <c r="B318" s="499"/>
      <c r="C318" s="499"/>
    </row>
    <row r="319" spans="1:3" ht="12.75">
      <c r="A319" s="496"/>
      <c r="B319" s="499"/>
      <c r="C319" s="499"/>
    </row>
    <row r="320" spans="1:3" ht="12.75">
      <c r="A320" s="496"/>
      <c r="B320" s="499"/>
      <c r="C320" s="499"/>
    </row>
    <row r="321" spans="1:3" ht="12.75">
      <c r="A321" s="496"/>
      <c r="B321" s="499"/>
      <c r="C321" s="499"/>
    </row>
    <row r="322" spans="1:3" ht="12.75">
      <c r="A322" s="496"/>
      <c r="B322" s="499"/>
      <c r="C322" s="499"/>
    </row>
    <row r="323" spans="1:3" ht="12.75">
      <c r="A323" s="496"/>
      <c r="B323" s="499"/>
      <c r="C323" s="499"/>
    </row>
    <row r="324" spans="1:3" ht="12.75">
      <c r="A324" s="496"/>
      <c r="B324" s="499"/>
      <c r="C324" s="499"/>
    </row>
    <row r="325" spans="1:3" ht="12.75">
      <c r="A325" s="496"/>
      <c r="B325" s="499"/>
      <c r="C325" s="499"/>
    </row>
    <row r="326" spans="1:3" ht="12.75">
      <c r="A326" s="496"/>
      <c r="B326" s="499"/>
      <c r="C326" s="499"/>
    </row>
    <row r="327" spans="1:3" ht="12.75">
      <c r="A327" s="496"/>
      <c r="B327" s="499"/>
      <c r="C327" s="499"/>
    </row>
    <row r="328" spans="1:3" ht="12.75">
      <c r="A328" s="496"/>
      <c r="B328" s="499"/>
      <c r="C328" s="499"/>
    </row>
    <row r="329" spans="1:3" ht="12.75">
      <c r="A329" s="496"/>
      <c r="B329" s="499"/>
      <c r="C329" s="499"/>
    </row>
    <row r="330" spans="1:3" ht="12.75">
      <c r="A330" s="496"/>
      <c r="B330" s="499"/>
      <c r="C330" s="499"/>
    </row>
    <row r="331" spans="1:3" ht="12.75">
      <c r="A331" s="496"/>
      <c r="B331" s="499"/>
      <c r="C331" s="499"/>
    </row>
    <row r="332" spans="1:3" ht="12.75">
      <c r="A332" s="496"/>
      <c r="B332" s="499"/>
      <c r="C332" s="499"/>
    </row>
    <row r="333" spans="1:3" ht="12.75">
      <c r="A333" s="496"/>
      <c r="B333" s="499"/>
      <c r="C333" s="499"/>
    </row>
    <row r="334" spans="1:3" ht="12.75">
      <c r="A334" s="496"/>
      <c r="B334" s="499"/>
      <c r="C334" s="499"/>
    </row>
    <row r="335" spans="1:3" ht="12.75">
      <c r="A335" s="496"/>
      <c r="B335" s="499"/>
      <c r="C335" s="499"/>
    </row>
    <row r="336" spans="1:3" ht="12.75">
      <c r="A336" s="496"/>
      <c r="B336" s="499"/>
      <c r="C336" s="499"/>
    </row>
    <row r="337" spans="1:3" ht="12.75">
      <c r="A337" s="496"/>
      <c r="B337" s="499"/>
      <c r="C337" s="499"/>
    </row>
    <row r="338" spans="1:3" ht="12.75">
      <c r="A338" s="496"/>
      <c r="B338" s="499"/>
      <c r="C338" s="499"/>
    </row>
    <row r="339" spans="1:3" ht="12.75">
      <c r="A339" s="496"/>
      <c r="B339" s="499"/>
      <c r="C339" s="499"/>
    </row>
    <row r="340" spans="1:3" ht="12.75">
      <c r="A340" s="496"/>
      <c r="B340" s="499"/>
      <c r="C340" s="499"/>
    </row>
    <row r="341" spans="1:3" ht="12.75">
      <c r="A341" s="496"/>
      <c r="B341" s="499"/>
      <c r="C341" s="499"/>
    </row>
    <row r="342" spans="1:3" ht="12.75">
      <c r="A342" s="496"/>
      <c r="B342" s="499"/>
      <c r="C342" s="499"/>
    </row>
    <row r="343" spans="1:3" ht="12.75">
      <c r="A343" s="496"/>
      <c r="B343" s="499"/>
      <c r="C343" s="499"/>
    </row>
    <row r="344" spans="1:3" ht="12.75">
      <c r="A344" s="496"/>
      <c r="B344" s="499"/>
      <c r="C344" s="499"/>
    </row>
    <row r="345" spans="1:3" ht="12.75">
      <c r="A345" s="496"/>
      <c r="B345" s="499"/>
      <c r="C345" s="499"/>
    </row>
    <row r="346" spans="1:3" ht="12.75">
      <c r="A346" s="496"/>
      <c r="B346" s="499"/>
      <c r="C346" s="499"/>
    </row>
    <row r="347" spans="1:3" ht="12.75">
      <c r="A347" s="496"/>
      <c r="B347" s="499"/>
      <c r="C347" s="499"/>
    </row>
    <row r="348" spans="1:3" ht="12.75">
      <c r="A348" s="496"/>
      <c r="B348" s="499"/>
      <c r="C348" s="499"/>
    </row>
    <row r="349" spans="1:3" ht="12.75">
      <c r="A349" s="496"/>
      <c r="B349" s="499"/>
      <c r="C349" s="499"/>
    </row>
    <row r="350" spans="1:3" ht="12.75">
      <c r="A350" s="496"/>
      <c r="B350" s="499"/>
      <c r="C350" s="499"/>
    </row>
    <row r="351" spans="1:3" ht="12.75">
      <c r="A351" s="496"/>
      <c r="B351" s="499"/>
      <c r="C351" s="499"/>
    </row>
    <row r="352" spans="1:3" ht="12.75">
      <c r="A352" s="496"/>
      <c r="B352" s="499"/>
      <c r="C352" s="499"/>
    </row>
    <row r="353" spans="1:3" ht="12.75">
      <c r="A353" s="496"/>
      <c r="B353" s="499"/>
      <c r="C353" s="499"/>
    </row>
    <row r="354" spans="1:3" ht="12.75">
      <c r="A354" s="496"/>
      <c r="B354" s="499"/>
      <c r="C354" s="499"/>
    </row>
    <row r="355" spans="1:3" ht="12.75">
      <c r="A355" s="496"/>
      <c r="B355" s="499"/>
      <c r="C355" s="499"/>
    </row>
    <row r="356" spans="1:3" ht="12.75">
      <c r="A356" s="496"/>
      <c r="B356" s="499"/>
      <c r="C356" s="499"/>
    </row>
    <row r="357" spans="1:3" ht="12.75">
      <c r="A357" s="496"/>
      <c r="B357" s="499"/>
      <c r="C357" s="499"/>
    </row>
    <row r="358" spans="1:3" ht="12.75">
      <c r="A358" s="496"/>
      <c r="B358" s="499"/>
      <c r="C358" s="499"/>
    </row>
    <row r="359" spans="1:3" ht="12.75">
      <c r="A359" s="496"/>
      <c r="B359" s="499"/>
      <c r="C359" s="499"/>
    </row>
    <row r="360" spans="1:3" ht="12.75">
      <c r="A360" s="496"/>
      <c r="B360" s="499"/>
      <c r="C360" s="499"/>
    </row>
    <row r="361" spans="1:3" ht="12.75">
      <c r="A361" s="496"/>
      <c r="B361" s="499"/>
      <c r="C361" s="499"/>
    </row>
    <row r="362" spans="1:3" ht="12.75">
      <c r="A362" s="496"/>
      <c r="B362" s="499"/>
      <c r="C362" s="499"/>
    </row>
    <row r="363" spans="1:3" ht="12.75">
      <c r="A363" s="496"/>
      <c r="B363" s="499"/>
      <c r="C363" s="499"/>
    </row>
    <row r="364" spans="1:3" ht="12.75">
      <c r="A364" s="496"/>
      <c r="B364" s="499"/>
      <c r="C364" s="499"/>
    </row>
    <row r="365" spans="1:3" ht="12.75">
      <c r="A365" s="496"/>
      <c r="B365" s="499"/>
      <c r="C365" s="499"/>
    </row>
    <row r="366" spans="1:3" ht="12.75">
      <c r="A366" s="496"/>
      <c r="B366" s="499"/>
      <c r="C366" s="499"/>
    </row>
    <row r="367" spans="1:3" ht="12.75">
      <c r="A367" s="496"/>
      <c r="B367" s="499"/>
      <c r="C367" s="499"/>
    </row>
    <row r="368" spans="1:3" ht="12.75">
      <c r="A368" s="496"/>
      <c r="B368" s="499"/>
      <c r="C368" s="499"/>
    </row>
    <row r="369" spans="1:3" ht="12.75">
      <c r="A369" s="496"/>
      <c r="B369" s="499"/>
      <c r="C369" s="499"/>
    </row>
    <row r="370" spans="1:3" ht="12.75">
      <c r="A370" s="496"/>
      <c r="B370" s="499"/>
      <c r="C370" s="499"/>
    </row>
    <row r="371" spans="1:3" ht="12.75">
      <c r="A371" s="496"/>
      <c r="B371" s="499"/>
      <c r="C371" s="499"/>
    </row>
    <row r="372" spans="1:3" ht="12.75">
      <c r="A372" s="496"/>
      <c r="B372" s="499"/>
      <c r="C372" s="499"/>
    </row>
    <row r="373" spans="1:3" ht="12.75">
      <c r="A373" s="496"/>
      <c r="B373" s="499"/>
      <c r="C373" s="499"/>
    </row>
    <row r="374" spans="1:3" ht="12.75">
      <c r="A374" s="496"/>
      <c r="B374" s="499"/>
      <c r="C374" s="499"/>
    </row>
    <row r="375" spans="1:3" ht="12.75">
      <c r="A375" s="496"/>
      <c r="B375" s="499"/>
      <c r="C375" s="499"/>
    </row>
    <row r="376" spans="1:3" ht="12.75">
      <c r="A376" s="496"/>
      <c r="B376" s="499"/>
      <c r="C376" s="499"/>
    </row>
    <row r="377" spans="1:3" ht="12.75">
      <c r="A377" s="496"/>
      <c r="B377" s="499"/>
      <c r="C377" s="499"/>
    </row>
    <row r="378" spans="1:3" ht="12.75">
      <c r="A378" s="496"/>
      <c r="B378" s="499"/>
      <c r="C378" s="499"/>
    </row>
    <row r="379" spans="1:3" ht="12.75">
      <c r="A379" s="496"/>
      <c r="B379" s="499"/>
      <c r="C379" s="499"/>
    </row>
    <row r="380" spans="1:3" ht="12.75">
      <c r="A380" s="496"/>
      <c r="B380" s="499"/>
      <c r="C380" s="499"/>
    </row>
    <row r="381" spans="1:3" ht="12.75">
      <c r="A381" s="496"/>
      <c r="B381" s="499"/>
      <c r="C381" s="499"/>
    </row>
    <row r="382" spans="1:3" ht="12.75">
      <c r="A382" s="496"/>
      <c r="B382" s="499"/>
      <c r="C382" s="499"/>
    </row>
    <row r="383" spans="1:3" ht="12.75">
      <c r="A383" s="496"/>
      <c r="B383" s="499"/>
      <c r="C383" s="499"/>
    </row>
    <row r="384" spans="1:3" ht="12.75">
      <c r="A384" s="496"/>
      <c r="B384" s="499"/>
      <c r="C384" s="499"/>
    </row>
    <row r="385" spans="1:3" ht="12.75">
      <c r="A385" s="496"/>
      <c r="B385" s="499"/>
      <c r="C385" s="499"/>
    </row>
    <row r="386" spans="1:3" ht="12.75">
      <c r="A386" s="496"/>
      <c r="B386" s="499"/>
      <c r="C386" s="499"/>
    </row>
    <row r="387" spans="1:3" ht="12.75">
      <c r="A387" s="496"/>
      <c r="B387" s="499"/>
      <c r="C387" s="499"/>
    </row>
    <row r="388" spans="1:3" ht="12.75">
      <c r="A388" s="496"/>
      <c r="B388" s="499"/>
      <c r="C388" s="499"/>
    </row>
    <row r="389" spans="1:3" ht="12.75">
      <c r="A389" s="496"/>
      <c r="B389" s="499"/>
      <c r="C389" s="499"/>
    </row>
    <row r="390" spans="1:3" ht="12.75">
      <c r="A390" s="496"/>
      <c r="B390" s="499"/>
      <c r="C390" s="499"/>
    </row>
    <row r="391" spans="1:3" ht="12.75">
      <c r="A391" s="496"/>
      <c r="B391" s="499"/>
      <c r="C391" s="499"/>
    </row>
    <row r="392" spans="1:3" ht="12.75">
      <c r="A392" s="496"/>
      <c r="B392" s="499"/>
      <c r="C392" s="499"/>
    </row>
    <row r="393" spans="1:3" ht="12.75">
      <c r="A393" s="496"/>
      <c r="B393" s="499"/>
      <c r="C393" s="499"/>
    </row>
    <row r="394" spans="1:3" ht="12.75">
      <c r="A394" s="496"/>
      <c r="B394" s="499"/>
      <c r="C394" s="499"/>
    </row>
    <row r="395" spans="1:3" ht="12.75">
      <c r="A395" s="496"/>
      <c r="B395" s="499"/>
      <c r="C395" s="499"/>
    </row>
    <row r="396" spans="1:3" ht="12.75">
      <c r="A396" s="496"/>
      <c r="B396" s="499"/>
      <c r="C396" s="499"/>
    </row>
    <row r="397" spans="1:3" ht="12.75">
      <c r="A397" s="496"/>
      <c r="B397" s="499"/>
      <c r="C397" s="499"/>
    </row>
    <row r="398" spans="1:3" ht="12.75">
      <c r="A398" s="496"/>
      <c r="B398" s="499"/>
      <c r="C398" s="499"/>
    </row>
    <row r="399" spans="1:3" ht="12.75">
      <c r="A399" s="496"/>
      <c r="B399" s="499"/>
      <c r="C399" s="499"/>
    </row>
    <row r="400" spans="1:3" ht="12.75">
      <c r="A400" s="496"/>
      <c r="B400" s="499"/>
      <c r="C400" s="499"/>
    </row>
    <row r="401" spans="1:3" ht="12.75">
      <c r="A401" s="496"/>
      <c r="B401" s="499"/>
      <c r="C401" s="499"/>
    </row>
    <row r="402" spans="1:3" ht="12.75">
      <c r="A402" s="496"/>
      <c r="B402" s="499"/>
      <c r="C402" s="499"/>
    </row>
    <row r="403" spans="1:3" ht="12.75">
      <c r="A403" s="496"/>
      <c r="B403" s="499"/>
      <c r="C403" s="499"/>
    </row>
    <row r="404" spans="1:3" ht="12.75">
      <c r="A404" s="496"/>
      <c r="B404" s="499"/>
      <c r="C404" s="499"/>
    </row>
    <row r="405" spans="1:3" ht="12.75">
      <c r="A405" s="496"/>
      <c r="B405" s="499"/>
      <c r="C405" s="499"/>
    </row>
    <row r="406" spans="1:3" ht="12.75">
      <c r="A406" s="496"/>
      <c r="B406" s="499"/>
      <c r="C406" s="499"/>
    </row>
    <row r="407" spans="1:3" ht="12.75">
      <c r="A407" s="496"/>
      <c r="B407" s="499"/>
      <c r="C407" s="499"/>
    </row>
    <row r="408" spans="1:3" ht="12.75">
      <c r="A408" s="496"/>
      <c r="B408" s="499"/>
      <c r="C408" s="499"/>
    </row>
    <row r="409" spans="1:3" ht="12.75">
      <c r="A409" s="496"/>
      <c r="B409" s="499"/>
      <c r="C409" s="499"/>
    </row>
    <row r="410" spans="1:3" ht="12.75">
      <c r="A410" s="496"/>
      <c r="B410" s="499"/>
      <c r="C410" s="499"/>
    </row>
    <row r="411" spans="1:3" ht="12.75">
      <c r="A411" s="496"/>
      <c r="B411" s="499"/>
      <c r="C411" s="499"/>
    </row>
    <row r="412" spans="1:3" ht="12.75">
      <c r="A412" s="496"/>
      <c r="B412" s="499"/>
      <c r="C412" s="499"/>
    </row>
    <row r="413" spans="1:3" ht="12.75">
      <c r="A413" s="496"/>
      <c r="B413" s="499"/>
      <c r="C413" s="499"/>
    </row>
    <row r="414" spans="1:3" ht="12.75">
      <c r="A414" s="496"/>
      <c r="B414" s="499"/>
      <c r="C414" s="499"/>
    </row>
    <row r="415" spans="1:3" ht="12.75">
      <c r="A415" s="496"/>
      <c r="B415" s="499"/>
      <c r="C415" s="499"/>
    </row>
    <row r="416" spans="1:3" ht="12.75">
      <c r="A416" s="496"/>
      <c r="B416" s="499"/>
      <c r="C416" s="499"/>
    </row>
    <row r="417" spans="1:3" ht="12.75">
      <c r="A417" s="496"/>
      <c r="B417" s="499"/>
      <c r="C417" s="499"/>
    </row>
    <row r="418" spans="1:3" ht="12.75">
      <c r="A418" s="496"/>
      <c r="B418" s="499"/>
      <c r="C418" s="499"/>
    </row>
    <row r="419" spans="1:3" ht="12.75">
      <c r="A419" s="496"/>
      <c r="B419" s="499"/>
      <c r="C419" s="499"/>
    </row>
    <row r="420" spans="1:3" ht="12.75">
      <c r="A420" s="496"/>
      <c r="B420" s="499"/>
      <c r="C420" s="499"/>
    </row>
    <row r="421" spans="1:3" ht="12.75">
      <c r="A421" s="496"/>
      <c r="B421" s="499"/>
      <c r="C421" s="499"/>
    </row>
    <row r="422" spans="1:3" ht="12.75">
      <c r="A422" s="496"/>
      <c r="B422" s="499"/>
      <c r="C422" s="499"/>
    </row>
    <row r="423" spans="1:3" ht="12.75">
      <c r="A423" s="496"/>
      <c r="B423" s="499"/>
      <c r="C423" s="499"/>
    </row>
    <row r="424" spans="1:3" ht="12.75">
      <c r="A424" s="496"/>
      <c r="B424" s="499"/>
      <c r="C424" s="499"/>
    </row>
    <row r="425" spans="1:3" ht="12.75">
      <c r="A425" s="496"/>
      <c r="B425" s="499"/>
      <c r="C425" s="499"/>
    </row>
    <row r="426" spans="1:3" ht="12.75">
      <c r="A426" s="496"/>
      <c r="B426" s="499"/>
      <c r="C426" s="499"/>
    </row>
    <row r="427" spans="1:3" ht="12.75">
      <c r="A427" s="496"/>
      <c r="B427" s="499"/>
      <c r="C427" s="499"/>
    </row>
    <row r="428" spans="1:3" ht="12.75">
      <c r="A428" s="496"/>
      <c r="B428" s="499"/>
      <c r="C428" s="499"/>
    </row>
    <row r="429" spans="1:3" ht="12.75">
      <c r="A429" s="496"/>
      <c r="B429" s="499"/>
      <c r="C429" s="499"/>
    </row>
    <row r="430" spans="1:3" ht="12.75">
      <c r="A430" s="496"/>
      <c r="B430" s="499"/>
      <c r="C430" s="499"/>
    </row>
    <row r="431" spans="1:3" ht="12.75">
      <c r="A431" s="496"/>
      <c r="B431" s="499"/>
      <c r="C431" s="499"/>
    </row>
    <row r="432" spans="1:3" ht="12.75">
      <c r="A432" s="496"/>
      <c r="B432" s="499"/>
      <c r="C432" s="499"/>
    </row>
    <row r="433" spans="1:3" ht="12.75">
      <c r="A433" s="496"/>
      <c r="B433" s="499"/>
      <c r="C433" s="499"/>
    </row>
    <row r="434" spans="1:3" ht="12.75">
      <c r="A434" s="496"/>
      <c r="B434" s="499"/>
      <c r="C434" s="499"/>
    </row>
    <row r="435" spans="1:3" ht="12.75">
      <c r="A435" s="496"/>
      <c r="B435" s="499"/>
      <c r="C435" s="499"/>
    </row>
    <row r="436" spans="1:3" ht="12.75">
      <c r="A436" s="496"/>
      <c r="B436" s="499"/>
      <c r="C436" s="499"/>
    </row>
    <row r="437" spans="1:3" ht="12.75">
      <c r="A437" s="496"/>
      <c r="B437" s="499"/>
      <c r="C437" s="499"/>
    </row>
    <row r="438" spans="1:3" ht="12.75">
      <c r="A438" s="496"/>
      <c r="B438" s="499"/>
      <c r="C438" s="499"/>
    </row>
    <row r="439" spans="1:3" ht="12.75">
      <c r="A439" s="496"/>
      <c r="B439" s="499"/>
      <c r="C439" s="499"/>
    </row>
    <row r="440" spans="1:3" ht="12.75">
      <c r="A440" s="496"/>
      <c r="B440" s="499"/>
      <c r="C440" s="499"/>
    </row>
    <row r="441" spans="1:3" ht="12.75">
      <c r="A441" s="496"/>
      <c r="B441" s="499"/>
      <c r="C441" s="499"/>
    </row>
    <row r="442" spans="1:3" ht="12.75">
      <c r="A442" s="496"/>
      <c r="B442" s="499"/>
      <c r="C442" s="499"/>
    </row>
    <row r="443" spans="1:3" ht="12.75">
      <c r="A443" s="496"/>
      <c r="B443" s="499"/>
      <c r="C443" s="499"/>
    </row>
    <row r="444" spans="1:3" ht="12.75">
      <c r="A444" s="496"/>
      <c r="B444" s="499"/>
      <c r="C444" s="499"/>
    </row>
    <row r="445" spans="1:3" ht="12.75">
      <c r="A445" s="496"/>
      <c r="B445" s="499"/>
      <c r="C445" s="499"/>
    </row>
    <row r="446" spans="1:3" ht="12.75">
      <c r="A446" s="496"/>
      <c r="B446" s="499"/>
      <c r="C446" s="499"/>
    </row>
    <row r="447" spans="1:3" ht="12.75">
      <c r="A447" s="496"/>
      <c r="B447" s="499"/>
      <c r="C447" s="499"/>
    </row>
    <row r="448" spans="1:3" ht="12.75">
      <c r="A448" s="496"/>
      <c r="B448" s="499"/>
      <c r="C448" s="499"/>
    </row>
    <row r="449" spans="1:3" ht="12.75">
      <c r="A449" s="496"/>
      <c r="B449" s="499"/>
      <c r="C449" s="499"/>
    </row>
    <row r="450" spans="1:3" ht="12.75">
      <c r="A450" s="496"/>
      <c r="B450" s="499"/>
      <c r="C450" s="499"/>
    </row>
    <row r="451" spans="1:3" ht="12.75">
      <c r="A451" s="496"/>
      <c r="B451" s="499"/>
      <c r="C451" s="499"/>
    </row>
    <row r="452" spans="1:3" ht="12.75">
      <c r="A452" s="496"/>
      <c r="B452" s="499"/>
      <c r="C452" s="499"/>
    </row>
    <row r="453" spans="1:3" ht="12.75">
      <c r="A453" s="496"/>
      <c r="B453" s="499"/>
      <c r="C453" s="499"/>
    </row>
    <row r="454" spans="1:3" ht="12.75">
      <c r="A454" s="496"/>
      <c r="B454" s="499"/>
      <c r="C454" s="499"/>
    </row>
    <row r="455" spans="1:3" ht="12.75">
      <c r="A455" s="496"/>
      <c r="B455" s="499"/>
      <c r="C455" s="499"/>
    </row>
    <row r="456" spans="1:3" ht="12.75">
      <c r="A456" s="496"/>
      <c r="B456" s="499"/>
      <c r="C456" s="499"/>
    </row>
    <row r="457" spans="1:3" ht="12.75">
      <c r="A457" s="496"/>
      <c r="B457" s="499"/>
      <c r="C457" s="499"/>
    </row>
    <row r="458" spans="1:3" ht="12.75">
      <c r="A458" s="496"/>
      <c r="B458" s="499"/>
      <c r="C458" s="499"/>
    </row>
    <row r="459" spans="1:3" ht="12.75">
      <c r="A459" s="496"/>
      <c r="B459" s="499"/>
      <c r="C459" s="499"/>
    </row>
    <row r="460" spans="1:3" ht="12.75">
      <c r="A460" s="496"/>
      <c r="B460" s="499"/>
      <c r="C460" s="499"/>
    </row>
    <row r="461" spans="1:3" ht="12.75">
      <c r="A461" s="496"/>
      <c r="B461" s="499"/>
      <c r="C461" s="499"/>
    </row>
    <row r="462" spans="1:3" ht="12.75">
      <c r="A462" s="496"/>
      <c r="B462" s="499"/>
      <c r="C462" s="499"/>
    </row>
    <row r="463" spans="1:3" ht="12.75">
      <c r="A463" s="496"/>
      <c r="B463" s="499"/>
      <c r="C463" s="499"/>
    </row>
    <row r="464" spans="1:3" ht="12.75">
      <c r="A464" s="496"/>
      <c r="B464" s="499"/>
      <c r="C464" s="499"/>
    </row>
    <row r="465" spans="1:3" ht="12.75">
      <c r="A465" s="496"/>
      <c r="B465" s="499"/>
      <c r="C465" s="499"/>
    </row>
    <row r="466" spans="1:3" ht="12.75">
      <c r="A466" s="496"/>
      <c r="B466" s="499"/>
      <c r="C466" s="499"/>
    </row>
    <row r="467" spans="1:3" ht="12.75">
      <c r="A467" s="496"/>
      <c r="B467" s="499"/>
      <c r="C467" s="499"/>
    </row>
    <row r="468" spans="1:3" ht="12.75">
      <c r="A468" s="496"/>
      <c r="B468" s="499"/>
      <c r="C468" s="499"/>
    </row>
    <row r="469" spans="1:3" ht="12.75">
      <c r="A469" s="496"/>
      <c r="B469" s="499"/>
      <c r="C469" s="499"/>
    </row>
    <row r="470" spans="1:3" ht="12.75">
      <c r="A470" s="496"/>
      <c r="B470" s="499"/>
      <c r="C470" s="499"/>
    </row>
    <row r="471" spans="1:3" ht="12.75">
      <c r="A471" s="496"/>
      <c r="B471" s="499"/>
      <c r="C471" s="499"/>
    </row>
    <row r="472" spans="1:3" ht="12.75">
      <c r="A472" s="496"/>
      <c r="B472" s="499"/>
      <c r="C472" s="499"/>
    </row>
    <row r="473" spans="1:3" ht="12.75">
      <c r="A473" s="496"/>
      <c r="B473" s="499"/>
      <c r="C473" s="499"/>
    </row>
    <row r="474" spans="1:3" ht="12.75">
      <c r="A474" s="496"/>
      <c r="B474" s="499"/>
      <c r="C474" s="499"/>
    </row>
    <row r="475" spans="1:3" ht="12.75">
      <c r="A475" s="496"/>
      <c r="B475" s="499"/>
      <c r="C475" s="499"/>
    </row>
    <row r="476" spans="1:3" ht="12.75">
      <c r="A476" s="496"/>
      <c r="B476" s="499"/>
      <c r="C476" s="499"/>
    </row>
    <row r="477" spans="1:3" ht="12.75">
      <c r="A477" s="496"/>
      <c r="B477" s="499"/>
      <c r="C477" s="499"/>
    </row>
    <row r="478" spans="1:3" ht="12.75">
      <c r="A478" s="496"/>
      <c r="B478" s="499"/>
      <c r="C478" s="499"/>
    </row>
    <row r="479" spans="1:3" ht="12.75">
      <c r="A479" s="496"/>
      <c r="B479" s="499"/>
      <c r="C479" s="499"/>
    </row>
    <row r="480" spans="1:3" ht="12.75">
      <c r="A480" s="496"/>
      <c r="B480" s="499"/>
      <c r="C480" s="499"/>
    </row>
    <row r="481" spans="1:3" ht="12.75">
      <c r="A481" s="496"/>
      <c r="B481" s="499"/>
      <c r="C481" s="499"/>
    </row>
    <row r="482" spans="1:3" ht="12.75">
      <c r="A482" s="496"/>
      <c r="B482" s="499"/>
      <c r="C482" s="499"/>
    </row>
    <row r="483" spans="1:3" ht="12.75">
      <c r="A483" s="496"/>
      <c r="B483" s="499"/>
      <c r="C483" s="499"/>
    </row>
    <row r="484" spans="1:3" ht="12.75">
      <c r="A484" s="496"/>
      <c r="B484" s="499"/>
      <c r="C484" s="499"/>
    </row>
    <row r="485" spans="1:3" ht="12.75">
      <c r="A485" s="496"/>
      <c r="B485" s="499"/>
      <c r="C485" s="499"/>
    </row>
    <row r="486" spans="1:3" ht="12.75">
      <c r="A486" s="496"/>
      <c r="B486" s="499"/>
      <c r="C486" s="499"/>
    </row>
    <row r="487" spans="1:3" ht="12.75">
      <c r="A487" s="496"/>
      <c r="B487" s="499"/>
      <c r="C487" s="499"/>
    </row>
    <row r="488" spans="1:3" ht="12.75">
      <c r="A488" s="496"/>
      <c r="B488" s="499"/>
      <c r="C488" s="499"/>
    </row>
    <row r="489" spans="1:3" ht="12.75">
      <c r="A489" s="496"/>
      <c r="B489" s="499"/>
      <c r="C489" s="499"/>
    </row>
    <row r="490" spans="1:3" ht="12.75">
      <c r="A490" s="496"/>
      <c r="B490" s="499"/>
      <c r="C490" s="499"/>
    </row>
    <row r="491" spans="1:3" ht="12.75">
      <c r="A491" s="496"/>
      <c r="B491" s="499"/>
      <c r="C491" s="499"/>
    </row>
    <row r="492" spans="1:3" ht="12.75">
      <c r="A492" s="496"/>
      <c r="B492" s="499"/>
      <c r="C492" s="499"/>
    </row>
    <row r="493" spans="1:3" ht="12.75">
      <c r="A493" s="496"/>
      <c r="B493" s="499"/>
      <c r="C493" s="499"/>
    </row>
    <row r="494" spans="1:3" ht="12.75">
      <c r="A494" s="496"/>
      <c r="B494" s="499"/>
      <c r="C494" s="499"/>
    </row>
    <row r="495" spans="1:3" ht="12.75">
      <c r="A495" s="496"/>
      <c r="B495" s="499"/>
      <c r="C495" s="499"/>
    </row>
    <row r="496" spans="1:3" ht="12.75">
      <c r="A496" s="496"/>
      <c r="B496" s="499"/>
      <c r="C496" s="499"/>
    </row>
    <row r="497" spans="1:3" ht="12.75">
      <c r="A497" s="496"/>
      <c r="B497" s="499"/>
      <c r="C497" s="499"/>
    </row>
    <row r="498" spans="1:3" ht="12.75">
      <c r="A498" s="496"/>
      <c r="B498" s="499"/>
      <c r="C498" s="499"/>
    </row>
    <row r="499" spans="1:3" ht="12.75">
      <c r="A499" s="496"/>
      <c r="B499" s="499"/>
      <c r="C499" s="499"/>
    </row>
    <row r="500" spans="1:3" ht="12.75">
      <c r="A500" s="496"/>
      <c r="B500" s="499"/>
      <c r="C500" s="499"/>
    </row>
    <row r="501" spans="1:3" ht="12.75">
      <c r="A501" s="499"/>
      <c r="B501" s="499"/>
      <c r="C501" s="499"/>
    </row>
    <row r="502" spans="1:3" ht="12.75">
      <c r="A502" s="499"/>
      <c r="B502" s="499"/>
      <c r="C502" s="499"/>
    </row>
    <row r="503" spans="1:3" ht="12.75">
      <c r="A503" s="499"/>
      <c r="B503" s="499"/>
      <c r="C503" s="499"/>
    </row>
    <row r="504" spans="1:3" ht="12.75">
      <c r="A504" s="499"/>
      <c r="B504" s="499"/>
      <c r="C504" s="499"/>
    </row>
    <row r="505" spans="1:3" ht="12.75">
      <c r="A505" s="499"/>
      <c r="B505" s="499"/>
      <c r="C505" s="499"/>
    </row>
    <row r="506" spans="1:3" ht="12.75">
      <c r="A506" s="499"/>
      <c r="B506" s="499"/>
      <c r="C506" s="499"/>
    </row>
    <row r="507" spans="1:3" ht="12.75">
      <c r="A507" s="499"/>
      <c r="B507" s="499"/>
      <c r="C507" s="499"/>
    </row>
    <row r="508" spans="1:3" ht="12.75">
      <c r="A508" s="499"/>
      <c r="B508" s="499"/>
      <c r="C508" s="499"/>
    </row>
    <row r="509" spans="1:3" ht="12.75">
      <c r="A509" s="499"/>
      <c r="B509" s="499"/>
      <c r="C509" s="499"/>
    </row>
    <row r="510" spans="1:3" ht="12.75">
      <c r="A510" s="499"/>
      <c r="B510" s="499"/>
      <c r="C510" s="499"/>
    </row>
    <row r="511" spans="1:3" ht="12.75">
      <c r="A511" s="499"/>
      <c r="B511" s="499"/>
      <c r="C511" s="499"/>
    </row>
    <row r="512" spans="1:3" ht="12.75">
      <c r="A512" s="499"/>
      <c r="B512" s="499"/>
      <c r="C512" s="499"/>
    </row>
    <row r="513" spans="1:3" ht="12.75">
      <c r="A513" s="499"/>
      <c r="B513" s="499"/>
      <c r="C513" s="499"/>
    </row>
    <row r="514" spans="1:3" ht="12.75">
      <c r="A514" s="499"/>
      <c r="B514" s="499"/>
      <c r="C514" s="499"/>
    </row>
  </sheetData>
  <sheetProtection/>
  <mergeCells count="169">
    <mergeCell ref="I62:I65"/>
    <mergeCell ref="K2:N2"/>
    <mergeCell ref="H3:N3"/>
    <mergeCell ref="L4:N4"/>
    <mergeCell ref="I50:I53"/>
    <mergeCell ref="I14:I17"/>
    <mergeCell ref="H18:H21"/>
    <mergeCell ref="I18:I21"/>
    <mergeCell ref="A9:N9"/>
    <mergeCell ref="A10:I10"/>
    <mergeCell ref="E62:E65"/>
    <mergeCell ref="G70:G73"/>
    <mergeCell ref="H70:H73"/>
    <mergeCell ref="I70:I73"/>
    <mergeCell ref="E70:E73"/>
    <mergeCell ref="F70:F73"/>
    <mergeCell ref="F62:F65"/>
    <mergeCell ref="I66:I69"/>
    <mergeCell ref="G62:G65"/>
    <mergeCell ref="H62:H65"/>
    <mergeCell ref="A62:A65"/>
    <mergeCell ref="B62:B65"/>
    <mergeCell ref="C62:C65"/>
    <mergeCell ref="D62:D65"/>
    <mergeCell ref="A70:A73"/>
    <mergeCell ref="B70:B73"/>
    <mergeCell ref="C70:C73"/>
    <mergeCell ref="D70:D73"/>
    <mergeCell ref="E34:E37"/>
    <mergeCell ref="E38:E41"/>
    <mergeCell ref="E42:E45"/>
    <mergeCell ref="E14:E17"/>
    <mergeCell ref="E18:E21"/>
    <mergeCell ref="E22:E25"/>
    <mergeCell ref="E26:E29"/>
    <mergeCell ref="F50:F53"/>
    <mergeCell ref="G50:G53"/>
    <mergeCell ref="A46:A49"/>
    <mergeCell ref="H50:H53"/>
    <mergeCell ref="A50:A53"/>
    <mergeCell ref="B50:B53"/>
    <mergeCell ref="C50:C53"/>
    <mergeCell ref="D50:D53"/>
    <mergeCell ref="B46:B49"/>
    <mergeCell ref="C46:C49"/>
    <mergeCell ref="D46:D49"/>
    <mergeCell ref="I38:I41"/>
    <mergeCell ref="H42:H45"/>
    <mergeCell ref="I42:I45"/>
    <mergeCell ref="G46:G49"/>
    <mergeCell ref="H46:H49"/>
    <mergeCell ref="I46:I49"/>
    <mergeCell ref="G42:G45"/>
    <mergeCell ref="F46:F49"/>
    <mergeCell ref="E46:E49"/>
    <mergeCell ref="A42:A45"/>
    <mergeCell ref="B42:B45"/>
    <mergeCell ref="C42:C45"/>
    <mergeCell ref="D42:D45"/>
    <mergeCell ref="A30:A33"/>
    <mergeCell ref="H34:H37"/>
    <mergeCell ref="I34:I37"/>
    <mergeCell ref="A38:A41"/>
    <mergeCell ref="B38:B41"/>
    <mergeCell ref="C38:C41"/>
    <mergeCell ref="D38:D41"/>
    <mergeCell ref="F38:F41"/>
    <mergeCell ref="G38:G41"/>
    <mergeCell ref="H38:H41"/>
    <mergeCell ref="A34:A37"/>
    <mergeCell ref="B34:B37"/>
    <mergeCell ref="C34:C37"/>
    <mergeCell ref="D34:D37"/>
    <mergeCell ref="E50:E53"/>
    <mergeCell ref="I22:I25"/>
    <mergeCell ref="H26:H29"/>
    <mergeCell ref="I26:I29"/>
    <mergeCell ref="G30:G33"/>
    <mergeCell ref="H30:H33"/>
    <mergeCell ref="I30:I33"/>
    <mergeCell ref="F34:F37"/>
    <mergeCell ref="G34:G37"/>
    <mergeCell ref="F42:F45"/>
    <mergeCell ref="B30:B33"/>
    <mergeCell ref="C30:C33"/>
    <mergeCell ref="D30:D33"/>
    <mergeCell ref="F30:F33"/>
    <mergeCell ref="E30:E33"/>
    <mergeCell ref="A26:A29"/>
    <mergeCell ref="B26:B29"/>
    <mergeCell ref="C26:C29"/>
    <mergeCell ref="D26:D29"/>
    <mergeCell ref="A22:A25"/>
    <mergeCell ref="B22:B25"/>
    <mergeCell ref="C22:C25"/>
    <mergeCell ref="D22:D25"/>
    <mergeCell ref="C18:C21"/>
    <mergeCell ref="D18:D21"/>
    <mergeCell ref="F18:F21"/>
    <mergeCell ref="G18:G21"/>
    <mergeCell ref="A14:A17"/>
    <mergeCell ref="A18:A21"/>
    <mergeCell ref="B14:B17"/>
    <mergeCell ref="B18:B21"/>
    <mergeCell ref="C14:C17"/>
    <mergeCell ref="D14:D17"/>
    <mergeCell ref="F14:F17"/>
    <mergeCell ref="G14:G17"/>
    <mergeCell ref="A5:N5"/>
    <mergeCell ref="A6:N6"/>
    <mergeCell ref="A7:N7"/>
    <mergeCell ref="A8:N8"/>
    <mergeCell ref="I11:I12"/>
    <mergeCell ref="J11:J12"/>
    <mergeCell ref="K11:N11"/>
    <mergeCell ref="A11:A12"/>
    <mergeCell ref="B11:B12"/>
    <mergeCell ref="C11:C12"/>
    <mergeCell ref="D11:D12"/>
    <mergeCell ref="E11:E12"/>
    <mergeCell ref="F11:F12"/>
    <mergeCell ref="E54:E57"/>
    <mergeCell ref="F54:F57"/>
    <mergeCell ref="G11:G12"/>
    <mergeCell ref="H11:H12"/>
    <mergeCell ref="H14:H17"/>
    <mergeCell ref="F22:F25"/>
    <mergeCell ref="G22:G25"/>
    <mergeCell ref="H22:H25"/>
    <mergeCell ref="F26:F29"/>
    <mergeCell ref="G26:G29"/>
    <mergeCell ref="A54:A57"/>
    <mergeCell ref="B54:B57"/>
    <mergeCell ref="C54:C57"/>
    <mergeCell ref="D54:D57"/>
    <mergeCell ref="G54:G57"/>
    <mergeCell ref="H54:H57"/>
    <mergeCell ref="I54:I57"/>
    <mergeCell ref="A58:A61"/>
    <mergeCell ref="B58:B61"/>
    <mergeCell ref="C58:C61"/>
    <mergeCell ref="D58:D61"/>
    <mergeCell ref="E58:E61"/>
    <mergeCell ref="F58:F61"/>
    <mergeCell ref="G58:G61"/>
    <mergeCell ref="H58:H61"/>
    <mergeCell ref="I58:I61"/>
    <mergeCell ref="A66:A69"/>
    <mergeCell ref="B66:B69"/>
    <mergeCell ref="C66:C69"/>
    <mergeCell ref="D66:D69"/>
    <mergeCell ref="E66:E69"/>
    <mergeCell ref="F66:F69"/>
    <mergeCell ref="G66:G69"/>
    <mergeCell ref="H66:H69"/>
    <mergeCell ref="A90:A93"/>
    <mergeCell ref="B90:B93"/>
    <mergeCell ref="C90:C93"/>
    <mergeCell ref="D90:D93"/>
    <mergeCell ref="G74:G77"/>
    <mergeCell ref="H74:H77"/>
    <mergeCell ref="I74:I77"/>
    <mergeCell ref="A78:G78"/>
    <mergeCell ref="A74:A77"/>
    <mergeCell ref="B74:B77"/>
    <mergeCell ref="C74:C77"/>
    <mergeCell ref="D74:D77"/>
    <mergeCell ref="E74:E77"/>
    <mergeCell ref="F74:F77"/>
  </mergeCells>
  <printOptions/>
  <pageMargins left="1.22" right="0.7" top="0.75" bottom="0.75" header="0.3" footer="0.3"/>
  <pageSetup horizontalDpi="600" verticalDpi="600" orientation="landscape" paperSize="9" scale="78" r:id="rId1"/>
  <rowBreaks count="1" manualBreakCount="1">
    <brk id="41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workbookViewId="0" topLeftCell="A1">
      <selection activeCell="C23" sqref="C23:F23"/>
    </sheetView>
  </sheetViews>
  <sheetFormatPr defaultColWidth="9.00390625" defaultRowHeight="12.75"/>
  <cols>
    <col min="1" max="1" width="3.875" style="0" customWidth="1"/>
    <col min="2" max="2" width="54.125" style="0" customWidth="1"/>
    <col min="3" max="6" width="14.125" style="0" customWidth="1"/>
  </cols>
  <sheetData>
    <row r="1" spans="1:6" ht="15.75" customHeight="1">
      <c r="A1" s="764" t="s">
        <v>552</v>
      </c>
      <c r="B1" s="764"/>
      <c r="C1" s="764"/>
      <c r="D1" s="764"/>
      <c r="E1" s="764"/>
      <c r="F1" s="764"/>
    </row>
    <row r="2" spans="1:6" ht="15.75" customHeight="1">
      <c r="A2" s="769" t="s">
        <v>553</v>
      </c>
      <c r="B2" s="769"/>
      <c r="C2" s="769"/>
      <c r="D2" s="769"/>
      <c r="E2" s="769"/>
      <c r="F2" s="769"/>
    </row>
    <row r="3" spans="1:6" ht="16.5">
      <c r="A3" s="770"/>
      <c r="B3" s="770"/>
      <c r="C3" s="770"/>
      <c r="D3" s="770"/>
      <c r="E3" s="770"/>
      <c r="F3" s="770"/>
    </row>
    <row r="4" spans="1:6" ht="6" customHeight="1">
      <c r="A4" s="6"/>
      <c r="B4" s="6"/>
      <c r="C4" s="6"/>
      <c r="D4" s="6"/>
      <c r="E4" s="6"/>
      <c r="F4" s="6"/>
    </row>
    <row r="5" spans="1:6" ht="12.75">
      <c r="A5" s="1"/>
      <c r="B5" s="1"/>
      <c r="C5" s="1"/>
      <c r="D5" s="1"/>
      <c r="E5" s="1"/>
      <c r="F5" s="166" t="s">
        <v>228</v>
      </c>
    </row>
    <row r="6" spans="1:6" ht="15" customHeight="1">
      <c r="A6" s="584" t="s">
        <v>282</v>
      </c>
      <c r="B6" s="584" t="s">
        <v>250</v>
      </c>
      <c r="C6" s="577" t="s">
        <v>284</v>
      </c>
      <c r="D6" s="765" t="s">
        <v>293</v>
      </c>
      <c r="E6" s="765" t="s">
        <v>554</v>
      </c>
      <c r="F6" s="577" t="s">
        <v>285</v>
      </c>
    </row>
    <row r="7" spans="1:6" ht="15" customHeight="1">
      <c r="A7" s="584"/>
      <c r="B7" s="584"/>
      <c r="C7" s="577"/>
      <c r="D7" s="766"/>
      <c r="E7" s="766"/>
      <c r="F7" s="577"/>
    </row>
    <row r="8" spans="1:6" ht="18" customHeight="1">
      <c r="A8" s="584"/>
      <c r="B8" s="584"/>
      <c r="C8" s="577"/>
      <c r="D8" s="766"/>
      <c r="E8" s="766"/>
      <c r="F8" s="577"/>
    </row>
    <row r="9" spans="1:6" ht="42" customHeight="1">
      <c r="A9" s="584"/>
      <c r="B9" s="584"/>
      <c r="C9" s="577"/>
      <c r="D9" s="767"/>
      <c r="E9" s="767"/>
      <c r="F9" s="577"/>
    </row>
    <row r="10" spans="1:6" ht="7.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</row>
    <row r="11" spans="1:6" ht="19.5" customHeight="1">
      <c r="A11" s="395"/>
      <c r="B11" s="396" t="s">
        <v>286</v>
      </c>
      <c r="C11" s="395"/>
      <c r="D11" s="395"/>
      <c r="E11" s="395"/>
      <c r="F11" s="395"/>
    </row>
    <row r="12" spans="1:6" ht="19.5" customHeight="1">
      <c r="A12" s="70" t="s">
        <v>259</v>
      </c>
      <c r="B12" s="17" t="s">
        <v>555</v>
      </c>
      <c r="C12" s="56">
        <v>2036.32</v>
      </c>
      <c r="D12" s="56">
        <v>366000</v>
      </c>
      <c r="E12" s="56">
        <v>364600</v>
      </c>
      <c r="F12" s="56">
        <f aca="true" t="shared" si="0" ref="F12:F25">C12+D12-E12</f>
        <v>3436.320000000007</v>
      </c>
    </row>
    <row r="13" spans="1:6" ht="19.5" customHeight="1">
      <c r="A13" s="70" t="s">
        <v>260</v>
      </c>
      <c r="B13" s="17" t="s">
        <v>557</v>
      </c>
      <c r="C13" s="56">
        <v>2921.05</v>
      </c>
      <c r="D13" s="56">
        <v>276650</v>
      </c>
      <c r="E13" s="56">
        <v>276800</v>
      </c>
      <c r="F13" s="56">
        <f t="shared" si="0"/>
        <v>2771.0499999999884</v>
      </c>
    </row>
    <row r="14" spans="1:6" ht="19.5" customHeight="1">
      <c r="A14" s="70" t="s">
        <v>261</v>
      </c>
      <c r="B14" s="17" t="s">
        <v>191</v>
      </c>
      <c r="C14" s="56">
        <v>2374.23</v>
      </c>
      <c r="D14" s="56">
        <v>261550</v>
      </c>
      <c r="E14" s="56">
        <v>260100</v>
      </c>
      <c r="F14" s="56">
        <f t="shared" si="0"/>
        <v>3824.2299999999814</v>
      </c>
    </row>
    <row r="15" spans="1:6" ht="19.5" customHeight="1">
      <c r="A15" s="71" t="s">
        <v>251</v>
      </c>
      <c r="B15" s="17" t="s">
        <v>556</v>
      </c>
      <c r="C15" s="167">
        <v>7505.8</v>
      </c>
      <c r="D15" s="167">
        <v>273220</v>
      </c>
      <c r="E15" s="167">
        <v>278200</v>
      </c>
      <c r="F15" s="56">
        <f t="shared" si="0"/>
        <v>2525.7999999999884</v>
      </c>
    </row>
    <row r="16" spans="1:6" ht="19.5" customHeight="1">
      <c r="A16" s="71" t="s">
        <v>265</v>
      </c>
      <c r="B16" s="41" t="s">
        <v>192</v>
      </c>
      <c r="C16" s="167">
        <v>1225.2</v>
      </c>
      <c r="D16" s="167">
        <v>66500</v>
      </c>
      <c r="E16" s="167">
        <v>65500</v>
      </c>
      <c r="F16" s="56">
        <f t="shared" si="0"/>
        <v>2225.199999999997</v>
      </c>
    </row>
    <row r="17" spans="1:6" ht="19.5" customHeight="1">
      <c r="A17" s="71" t="s">
        <v>266</v>
      </c>
      <c r="B17" s="41" t="s">
        <v>189</v>
      </c>
      <c r="C17" s="167">
        <v>21970.73</v>
      </c>
      <c r="D17" s="167">
        <v>15350</v>
      </c>
      <c r="E17" s="167">
        <v>35000</v>
      </c>
      <c r="F17" s="56">
        <f t="shared" si="0"/>
        <v>2320.729999999996</v>
      </c>
    </row>
    <row r="18" spans="1:6" ht="19.5" customHeight="1">
      <c r="A18" s="71" t="s">
        <v>267</v>
      </c>
      <c r="B18" s="41" t="s">
        <v>190</v>
      </c>
      <c r="C18" s="167">
        <v>820.2</v>
      </c>
      <c r="D18" s="167">
        <v>23320</v>
      </c>
      <c r="E18" s="167">
        <v>23000</v>
      </c>
      <c r="F18" s="56">
        <f t="shared" si="0"/>
        <v>1140.2000000000007</v>
      </c>
    </row>
    <row r="19" spans="1:6" ht="19.5" customHeight="1">
      <c r="A19" s="71" t="s">
        <v>269</v>
      </c>
      <c r="B19" s="41" t="s">
        <v>193</v>
      </c>
      <c r="C19" s="167">
        <v>1634.36</v>
      </c>
      <c r="D19" s="167">
        <v>1610</v>
      </c>
      <c r="E19" s="167">
        <v>3150</v>
      </c>
      <c r="F19" s="56">
        <f t="shared" si="0"/>
        <v>94.35999999999967</v>
      </c>
    </row>
    <row r="20" spans="1:6" ht="19.5" customHeight="1">
      <c r="A20" s="71" t="s">
        <v>396</v>
      </c>
      <c r="B20" s="41" t="s">
        <v>209</v>
      </c>
      <c r="C20" s="167">
        <v>84.38</v>
      </c>
      <c r="D20" s="167">
        <v>3020</v>
      </c>
      <c r="E20" s="167">
        <v>3020</v>
      </c>
      <c r="F20" s="56">
        <f t="shared" si="0"/>
        <v>84.38000000000011</v>
      </c>
    </row>
    <row r="21" spans="1:6" ht="19.5" customHeight="1">
      <c r="A21" s="71" t="s">
        <v>397</v>
      </c>
      <c r="B21" s="41" t="s">
        <v>210</v>
      </c>
      <c r="C21" s="167">
        <v>58.11</v>
      </c>
      <c r="D21" s="167">
        <v>405</v>
      </c>
      <c r="E21" s="167">
        <v>420</v>
      </c>
      <c r="F21" s="56">
        <f t="shared" si="0"/>
        <v>43.110000000000014</v>
      </c>
    </row>
    <row r="22" spans="1:6" ht="19.5" customHeight="1">
      <c r="A22" s="71" t="s">
        <v>398</v>
      </c>
      <c r="B22" s="41" t="s">
        <v>194</v>
      </c>
      <c r="C22" s="167">
        <v>8468.52</v>
      </c>
      <c r="D22" s="167">
        <v>4415</v>
      </c>
      <c r="E22" s="167">
        <v>4000</v>
      </c>
      <c r="F22" s="56">
        <f t="shared" si="0"/>
        <v>8883.52</v>
      </c>
    </row>
    <row r="23" spans="1:6" ht="19.5" customHeight="1">
      <c r="A23" s="71" t="s">
        <v>399</v>
      </c>
      <c r="B23" s="41" t="s">
        <v>211</v>
      </c>
      <c r="C23" s="238">
        <v>15</v>
      </c>
      <c r="D23" s="238">
        <v>200</v>
      </c>
      <c r="E23" s="238">
        <v>200</v>
      </c>
      <c r="F23" s="60">
        <f t="shared" si="0"/>
        <v>15</v>
      </c>
    </row>
    <row r="24" spans="1:6" ht="19.5" customHeight="1">
      <c r="A24" s="71" t="s">
        <v>401</v>
      </c>
      <c r="B24" s="41" t="s">
        <v>195</v>
      </c>
      <c r="C24" s="167">
        <v>25470.76</v>
      </c>
      <c r="D24" s="167">
        <v>97200</v>
      </c>
      <c r="E24" s="167">
        <v>122200</v>
      </c>
      <c r="F24" s="56">
        <f t="shared" si="0"/>
        <v>470.75999999999476</v>
      </c>
    </row>
    <row r="25" spans="1:6" ht="19.5" customHeight="1">
      <c r="A25" s="71" t="s">
        <v>400</v>
      </c>
      <c r="B25" s="41" t="s">
        <v>241</v>
      </c>
      <c r="C25" s="238">
        <v>500</v>
      </c>
      <c r="D25" s="238">
        <v>10000</v>
      </c>
      <c r="E25" s="238">
        <v>10000</v>
      </c>
      <c r="F25" s="238">
        <f t="shared" si="0"/>
        <v>500</v>
      </c>
    </row>
    <row r="26" spans="1:6" ht="19.5" customHeight="1">
      <c r="A26" s="18"/>
      <c r="B26" s="18"/>
      <c r="C26" s="57"/>
      <c r="D26" s="57"/>
      <c r="E26" s="57"/>
      <c r="F26" s="57"/>
    </row>
    <row r="27" spans="1:6" s="44" customFormat="1" ht="19.5" customHeight="1">
      <c r="A27" s="768" t="s">
        <v>294</v>
      </c>
      <c r="B27" s="768"/>
      <c r="C27" s="203">
        <f>SUM(C12:C26)</f>
        <v>75084.65999999999</v>
      </c>
      <c r="D27" s="203">
        <f>SUM(D12:D26)</f>
        <v>1399440</v>
      </c>
      <c r="E27" s="203">
        <f>SUM(E12:E26)</f>
        <v>1446190</v>
      </c>
      <c r="F27" s="203">
        <f>SUM(F12:F26)</f>
        <v>28334.659999999956</v>
      </c>
    </row>
    <row r="28" ht="4.5" customHeight="1"/>
    <row r="29" ht="12.75" customHeight="1">
      <c r="A29" s="47"/>
    </row>
    <row r="30" ht="12.75">
      <c r="A30" s="47"/>
    </row>
  </sheetData>
  <mergeCells count="10">
    <mergeCell ref="A1:F1"/>
    <mergeCell ref="D6:D9"/>
    <mergeCell ref="E6:E9"/>
    <mergeCell ref="A27:B27"/>
    <mergeCell ref="A2:F2"/>
    <mergeCell ref="A3:F3"/>
    <mergeCell ref="A6:A9"/>
    <mergeCell ref="B6:B9"/>
    <mergeCell ref="C6:C9"/>
    <mergeCell ref="F6:F9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Miejskiej w Choszcznie nr XXXIII/411/2009
z dnia 18 grudnia 2009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32"/>
  <sheetViews>
    <sheetView zoomScaleSheetLayoutView="100" workbookViewId="0" topLeftCell="A1">
      <selection activeCell="C21" sqref="C21"/>
    </sheetView>
  </sheetViews>
  <sheetFormatPr defaultColWidth="9.00390625" defaultRowHeight="12.75"/>
  <cols>
    <col min="1" max="1" width="5.25390625" style="1" bestFit="1" customWidth="1"/>
    <col min="2" max="2" width="11.75390625" style="1" customWidth="1"/>
    <col min="3" max="3" width="74.75390625" style="1" customWidth="1"/>
    <col min="4" max="4" width="17.75390625" style="1" customWidth="1"/>
    <col min="5" max="16384" width="9.125" style="1" customWidth="1"/>
  </cols>
  <sheetData>
    <row r="1" spans="1:11" ht="19.5" customHeight="1">
      <c r="A1" s="613" t="s">
        <v>274</v>
      </c>
      <c r="B1" s="613"/>
      <c r="C1" s="613"/>
      <c r="D1" s="613"/>
      <c r="E1" s="6"/>
      <c r="F1" s="6"/>
      <c r="G1" s="6"/>
      <c r="H1" s="6"/>
      <c r="I1" s="6"/>
      <c r="J1" s="6"/>
      <c r="K1" s="6"/>
    </row>
    <row r="2" spans="1:8" ht="19.5" customHeight="1">
      <c r="A2" s="613" t="s">
        <v>280</v>
      </c>
      <c r="B2" s="613"/>
      <c r="C2" s="613"/>
      <c r="D2" s="613"/>
      <c r="E2" s="6"/>
      <c r="F2" s="6"/>
      <c r="G2" s="6"/>
      <c r="H2" s="6"/>
    </row>
    <row r="3" ht="15.75">
      <c r="C3" s="189" t="s">
        <v>558</v>
      </c>
    </row>
    <row r="4" ht="12.75">
      <c r="D4" s="9" t="s">
        <v>276</v>
      </c>
    </row>
    <row r="5" spans="1:4" ht="12.75">
      <c r="A5" s="776" t="s">
        <v>282</v>
      </c>
      <c r="B5" s="635" t="s">
        <v>208</v>
      </c>
      <c r="C5" s="198" t="s">
        <v>243</v>
      </c>
      <c r="D5" s="635" t="s">
        <v>559</v>
      </c>
    </row>
    <row r="6" spans="1:11" ht="39.75" customHeight="1">
      <c r="A6" s="777"/>
      <c r="B6" s="637"/>
      <c r="C6" s="197" t="s">
        <v>250</v>
      </c>
      <c r="D6" s="637"/>
      <c r="E6" s="7"/>
      <c r="F6" s="7"/>
      <c r="G6" s="7"/>
      <c r="H6" s="7"/>
      <c r="I6" s="7"/>
      <c r="J6" s="8"/>
      <c r="K6" s="8"/>
    </row>
    <row r="7" spans="1:11" ht="19.5" customHeight="1">
      <c r="A7" s="190" t="s">
        <v>258</v>
      </c>
      <c r="B7" s="190" t="s">
        <v>242</v>
      </c>
      <c r="C7" s="27" t="s">
        <v>284</v>
      </c>
      <c r="D7" s="191">
        <v>1887.78</v>
      </c>
      <c r="E7" s="7"/>
      <c r="F7" s="7"/>
      <c r="G7" s="7"/>
      <c r="H7" s="7"/>
      <c r="I7" s="7"/>
      <c r="J7" s="8"/>
      <c r="K7" s="8"/>
    </row>
    <row r="8" spans="1:11" ht="19.5" customHeight="1">
      <c r="A8" s="19" t="s">
        <v>262</v>
      </c>
      <c r="B8" s="19" t="s">
        <v>242</v>
      </c>
      <c r="C8" s="27" t="s">
        <v>257</v>
      </c>
      <c r="D8" s="66">
        <f>SUM(D9:D11)</f>
        <v>140200</v>
      </c>
      <c r="E8" s="7"/>
      <c r="F8" s="7"/>
      <c r="G8" s="7"/>
      <c r="H8" s="7"/>
      <c r="I8" s="7"/>
      <c r="J8" s="8"/>
      <c r="K8" s="8"/>
    </row>
    <row r="9" spans="1:11" ht="19.5" customHeight="1">
      <c r="A9" s="28" t="s">
        <v>259</v>
      </c>
      <c r="B9" s="142" t="s">
        <v>302</v>
      </c>
      <c r="C9" s="29" t="s">
        <v>184</v>
      </c>
      <c r="D9" s="67">
        <v>140000</v>
      </c>
      <c r="E9" s="7"/>
      <c r="F9" s="7"/>
      <c r="G9" s="7"/>
      <c r="H9" s="7"/>
      <c r="I9" s="7"/>
      <c r="J9" s="8"/>
      <c r="K9" s="8"/>
    </row>
    <row r="10" spans="1:11" ht="19.5" customHeight="1">
      <c r="A10" s="24" t="s">
        <v>260</v>
      </c>
      <c r="B10" s="143" t="s">
        <v>302</v>
      </c>
      <c r="C10" s="30" t="s">
        <v>217</v>
      </c>
      <c r="D10" s="68">
        <v>0</v>
      </c>
      <c r="E10" s="7"/>
      <c r="F10" s="7"/>
      <c r="G10" s="7"/>
      <c r="H10" s="7"/>
      <c r="I10" s="7"/>
      <c r="J10" s="8"/>
      <c r="K10" s="8"/>
    </row>
    <row r="11" spans="1:11" ht="19.5" customHeight="1">
      <c r="A11" s="26" t="s">
        <v>261</v>
      </c>
      <c r="B11" s="144" t="s">
        <v>306</v>
      </c>
      <c r="C11" s="31" t="s">
        <v>185</v>
      </c>
      <c r="D11" s="69">
        <v>200</v>
      </c>
      <c r="E11" s="7"/>
      <c r="F11" s="7"/>
      <c r="G11" s="7"/>
      <c r="H11" s="7"/>
      <c r="I11" s="7"/>
      <c r="J11" s="8"/>
      <c r="K11" s="8"/>
    </row>
    <row r="12" spans="1:11" ht="19.5" customHeight="1">
      <c r="A12" s="19" t="s">
        <v>263</v>
      </c>
      <c r="B12" s="19" t="s">
        <v>242</v>
      </c>
      <c r="C12" s="27" t="s">
        <v>256</v>
      </c>
      <c r="D12" s="66">
        <f>SUM(D13:D20)</f>
        <v>140200</v>
      </c>
      <c r="E12" s="7"/>
      <c r="F12" s="7"/>
      <c r="G12" s="7"/>
      <c r="H12" s="7"/>
      <c r="I12" s="7"/>
      <c r="J12" s="8"/>
      <c r="K12" s="8"/>
    </row>
    <row r="13" spans="1:11" ht="15" customHeight="1">
      <c r="A13" s="774" t="s">
        <v>259</v>
      </c>
      <c r="B13" s="24">
        <v>4210</v>
      </c>
      <c r="C13" s="771" t="s">
        <v>186</v>
      </c>
      <c r="D13" s="68">
        <v>8000</v>
      </c>
      <c r="E13" s="7"/>
      <c r="F13" s="7"/>
      <c r="G13" s="7"/>
      <c r="H13" s="7"/>
      <c r="I13" s="7"/>
      <c r="J13" s="8"/>
      <c r="K13" s="8"/>
    </row>
    <row r="14" spans="1:11" ht="15" customHeight="1">
      <c r="A14" s="775"/>
      <c r="B14" s="24">
        <v>4300</v>
      </c>
      <c r="C14" s="772"/>
      <c r="D14" s="68">
        <v>2000</v>
      </c>
      <c r="E14" s="7"/>
      <c r="F14" s="7"/>
      <c r="G14" s="7"/>
      <c r="H14" s="7"/>
      <c r="I14" s="7"/>
      <c r="J14" s="8"/>
      <c r="K14" s="8"/>
    </row>
    <row r="15" spans="1:11" ht="15" customHeight="1">
      <c r="A15" s="774" t="s">
        <v>260</v>
      </c>
      <c r="B15" s="24">
        <v>4210</v>
      </c>
      <c r="C15" s="771" t="s">
        <v>187</v>
      </c>
      <c r="D15" s="68">
        <v>45000</v>
      </c>
      <c r="E15" s="7"/>
      <c r="F15" s="7"/>
      <c r="G15" s="7"/>
      <c r="H15" s="7"/>
      <c r="I15" s="7"/>
      <c r="J15" s="8"/>
      <c r="K15" s="8"/>
    </row>
    <row r="16" spans="1:11" ht="15" customHeight="1">
      <c r="A16" s="775"/>
      <c r="B16" s="24">
        <v>4300</v>
      </c>
      <c r="C16" s="773"/>
      <c r="D16" s="68">
        <v>40000</v>
      </c>
      <c r="E16" s="7"/>
      <c r="F16" s="7"/>
      <c r="G16" s="7"/>
      <c r="H16" s="7"/>
      <c r="I16" s="7"/>
      <c r="J16" s="8"/>
      <c r="K16" s="8"/>
    </row>
    <row r="17" spans="1:11" ht="39.75" customHeight="1">
      <c r="A17" s="24" t="s">
        <v>261</v>
      </c>
      <c r="B17" s="145">
        <v>4300</v>
      </c>
      <c r="C17" s="32" t="s">
        <v>226</v>
      </c>
      <c r="D17" s="516">
        <v>10000</v>
      </c>
      <c r="E17" s="7"/>
      <c r="F17" s="7"/>
      <c r="G17" s="7"/>
      <c r="H17" s="7"/>
      <c r="I17" s="7"/>
      <c r="J17" s="8"/>
      <c r="K17" s="8"/>
    </row>
    <row r="18" spans="1:11" ht="39.75" customHeight="1">
      <c r="A18" s="24" t="s">
        <v>251</v>
      </c>
      <c r="B18" s="145">
        <v>4300</v>
      </c>
      <c r="C18" s="32" t="s">
        <v>73</v>
      </c>
      <c r="D18" s="68">
        <v>20000</v>
      </c>
      <c r="E18" s="7"/>
      <c r="F18" s="7"/>
      <c r="G18" s="7"/>
      <c r="H18" s="7"/>
      <c r="I18" s="7"/>
      <c r="J18" s="8"/>
      <c r="K18" s="8"/>
    </row>
    <row r="19" spans="1:11" ht="39.75" customHeight="1">
      <c r="A19" s="24" t="s">
        <v>265</v>
      </c>
      <c r="B19" s="145">
        <v>4300</v>
      </c>
      <c r="C19" s="517" t="s">
        <v>74</v>
      </c>
      <c r="D19" s="68">
        <v>15000</v>
      </c>
      <c r="E19" s="7"/>
      <c r="F19" s="7"/>
      <c r="G19" s="7"/>
      <c r="H19" s="7"/>
      <c r="I19" s="7"/>
      <c r="J19" s="8"/>
      <c r="K19" s="8"/>
    </row>
    <row r="20" spans="1:11" ht="15" customHeight="1">
      <c r="A20" s="24" t="s">
        <v>266</v>
      </c>
      <c r="B20" s="24">
        <v>4300</v>
      </c>
      <c r="C20" s="30" t="s">
        <v>188</v>
      </c>
      <c r="D20" s="68">
        <v>200</v>
      </c>
      <c r="E20" s="7"/>
      <c r="F20" s="7"/>
      <c r="G20" s="7"/>
      <c r="H20" s="7"/>
      <c r="I20" s="7"/>
      <c r="J20" s="8"/>
      <c r="K20" s="8"/>
    </row>
    <row r="21" spans="1:11" ht="15" customHeight="1">
      <c r="A21" s="26"/>
      <c r="B21" s="146"/>
      <c r="C21" s="33"/>
      <c r="D21" s="69"/>
      <c r="E21" s="7"/>
      <c r="F21" s="7"/>
      <c r="G21" s="7"/>
      <c r="H21" s="7"/>
      <c r="I21" s="7"/>
      <c r="J21" s="8"/>
      <c r="K21" s="8"/>
    </row>
    <row r="22" spans="1:11" ht="19.5" customHeight="1">
      <c r="A22" s="19" t="s">
        <v>273</v>
      </c>
      <c r="B22" s="19"/>
      <c r="C22" s="27" t="s">
        <v>285</v>
      </c>
      <c r="D22" s="66">
        <v>1887.78</v>
      </c>
      <c r="E22" s="7"/>
      <c r="F22" s="7"/>
      <c r="G22" s="7"/>
      <c r="H22" s="7"/>
      <c r="I22" s="7"/>
      <c r="J22" s="8"/>
      <c r="K22" s="8"/>
    </row>
    <row r="23" spans="1:11" ht="15">
      <c r="A23" s="7"/>
      <c r="B23" s="7"/>
      <c r="C23" s="7"/>
      <c r="D23" s="7"/>
      <c r="E23" s="7"/>
      <c r="F23" s="7"/>
      <c r="G23" s="7"/>
      <c r="H23" s="7"/>
      <c r="I23" s="7"/>
      <c r="J23" s="8"/>
      <c r="K23" s="8"/>
    </row>
    <row r="24" spans="1:11" ht="1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</row>
    <row r="25" spans="1:11" ht="15">
      <c r="A25" s="7"/>
      <c r="B25" s="7"/>
      <c r="C25" s="7"/>
      <c r="D25" s="7"/>
      <c r="E25" s="7"/>
      <c r="F25" s="7"/>
      <c r="G25" s="7"/>
      <c r="H25" s="7"/>
      <c r="I25" s="7"/>
      <c r="J25" s="8"/>
      <c r="K25" s="8"/>
    </row>
    <row r="26" spans="1:11" ht="15">
      <c r="A26" s="7"/>
      <c r="B26" s="7"/>
      <c r="C26" s="7"/>
      <c r="D26" s="7"/>
      <c r="E26" s="7"/>
      <c r="F26" s="7"/>
      <c r="G26" s="7"/>
      <c r="H26" s="7"/>
      <c r="I26" s="7"/>
      <c r="J26" s="8"/>
      <c r="K26" s="8"/>
    </row>
    <row r="27" spans="1:11" ht="15">
      <c r="A27" s="7"/>
      <c r="B27" s="7"/>
      <c r="C27" s="7"/>
      <c r="D27" s="7"/>
      <c r="E27" s="7"/>
      <c r="F27" s="7"/>
      <c r="G27" s="7"/>
      <c r="H27" s="7"/>
      <c r="I27" s="7"/>
      <c r="J27" s="8"/>
      <c r="K27" s="8"/>
    </row>
    <row r="28" spans="1:11" ht="15">
      <c r="A28" s="7"/>
      <c r="B28" s="7"/>
      <c r="C28" s="7"/>
      <c r="D28" s="7"/>
      <c r="E28" s="7"/>
      <c r="F28" s="7"/>
      <c r="G28" s="7"/>
      <c r="H28" s="7"/>
      <c r="I28" s="7"/>
      <c r="J28" s="8"/>
      <c r="K28" s="8"/>
    </row>
    <row r="29" spans="1:11" ht="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1" ht="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1" ht="1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1" ht="1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</row>
  </sheetData>
  <mergeCells count="9">
    <mergeCell ref="A1:D1"/>
    <mergeCell ref="A2:D2"/>
    <mergeCell ref="C13:C14"/>
    <mergeCell ref="C15:C16"/>
    <mergeCell ref="A13:A14"/>
    <mergeCell ref="A15:A16"/>
    <mergeCell ref="A5:A6"/>
    <mergeCell ref="B5:B6"/>
    <mergeCell ref="D5:D6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scale="75" r:id="rId1"/>
  <headerFooter alignWithMargins="0">
    <oddHeader>&amp;RZałącznik nr &amp;A
 do uchwały Rady Miejskiej w Choszcznie nr XXXIII/411/2009
z dnia 18 grudnia 2009 r.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9"/>
  <sheetViews>
    <sheetView workbookViewId="0" topLeftCell="A1">
      <selection activeCell="E9" sqref="E9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pans="1:5" ht="39.75" customHeight="1">
      <c r="A1" s="778" t="s">
        <v>560</v>
      </c>
      <c r="B1" s="778"/>
      <c r="C1" s="778"/>
      <c r="D1" s="778"/>
      <c r="E1" s="778"/>
    </row>
    <row r="2" spans="4:5" ht="19.5" customHeight="1">
      <c r="D2" s="6"/>
      <c r="E2" s="6"/>
    </row>
    <row r="3" spans="4:5" ht="19.5" customHeight="1">
      <c r="D3" s="6"/>
      <c r="E3" s="6"/>
    </row>
    <row r="4" ht="19.5" customHeight="1">
      <c r="E4" s="10" t="s">
        <v>276</v>
      </c>
    </row>
    <row r="5" spans="1:5" ht="19.5" customHeight="1">
      <c r="A5" s="195" t="s">
        <v>282</v>
      </c>
      <c r="B5" s="195" t="s">
        <v>252</v>
      </c>
      <c r="C5" s="195" t="s">
        <v>253</v>
      </c>
      <c r="D5" s="195" t="s">
        <v>279</v>
      </c>
      <c r="E5" s="195" t="s">
        <v>278</v>
      </c>
    </row>
    <row r="6" spans="1:5" ht="7.5" customHeight="1">
      <c r="A6" s="14">
        <v>1</v>
      </c>
      <c r="B6" s="14">
        <v>2</v>
      </c>
      <c r="C6" s="14">
        <v>3</v>
      </c>
      <c r="D6" s="14">
        <v>4</v>
      </c>
      <c r="E6" s="14">
        <v>5</v>
      </c>
    </row>
    <row r="7" spans="1:5" ht="30" customHeight="1">
      <c r="A7" s="22" t="s">
        <v>259</v>
      </c>
      <c r="B7" s="22">
        <v>921</v>
      </c>
      <c r="C7" s="22">
        <v>92109</v>
      </c>
      <c r="D7" s="23" t="s">
        <v>207</v>
      </c>
      <c r="E7" s="59">
        <v>820000</v>
      </c>
    </row>
    <row r="8" spans="1:5" ht="30" customHeight="1">
      <c r="A8" s="24" t="s">
        <v>260</v>
      </c>
      <c r="B8" s="24">
        <v>921</v>
      </c>
      <c r="C8" s="24">
        <v>92116</v>
      </c>
      <c r="D8" s="25" t="s">
        <v>206</v>
      </c>
      <c r="E8" s="60">
        <v>580000</v>
      </c>
    </row>
    <row r="9" spans="1:5" ht="19.5" customHeight="1">
      <c r="A9" s="779" t="s">
        <v>294</v>
      </c>
      <c r="B9" s="780"/>
      <c r="C9" s="780"/>
      <c r="D9" s="781"/>
      <c r="E9" s="203">
        <f>SUM(E7:E8)</f>
        <v>1400000</v>
      </c>
    </row>
  </sheetData>
  <mergeCells count="2">
    <mergeCell ref="A1:E1"/>
    <mergeCell ref="A9:D9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Miejskiej w Choszcznie  nr XXXIII/411/2009
z dnia  18 grudnia 2009 r.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E6" sqref="E6:E7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6.875" style="0" customWidth="1"/>
    <col min="5" max="5" width="14.875" style="0" customWidth="1"/>
  </cols>
  <sheetData>
    <row r="1" spans="1:5" ht="48.75" customHeight="1">
      <c r="A1" s="628" t="s">
        <v>561</v>
      </c>
      <c r="B1" s="628"/>
      <c r="C1" s="628"/>
      <c r="D1" s="628"/>
      <c r="E1" s="628"/>
    </row>
    <row r="2" spans="4:5" ht="19.5" customHeight="1">
      <c r="D2" s="6"/>
      <c r="E2" s="6"/>
    </row>
    <row r="3" spans="4:5" ht="19.5" customHeight="1">
      <c r="D3" s="1"/>
      <c r="E3" s="9" t="s">
        <v>276</v>
      </c>
    </row>
    <row r="4" spans="1:5" ht="19.5" customHeight="1">
      <c r="A4" s="195" t="s">
        <v>282</v>
      </c>
      <c r="B4" s="195" t="s">
        <v>252</v>
      </c>
      <c r="C4" s="195" t="s">
        <v>253</v>
      </c>
      <c r="D4" s="195" t="s">
        <v>277</v>
      </c>
      <c r="E4" s="195" t="s">
        <v>278</v>
      </c>
    </row>
    <row r="5" spans="1:5" s="45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30" customHeight="1">
      <c r="A6" s="20" t="s">
        <v>259</v>
      </c>
      <c r="B6" s="20">
        <v>851</v>
      </c>
      <c r="C6" s="20">
        <v>85153</v>
      </c>
      <c r="D6" s="21" t="s">
        <v>200</v>
      </c>
      <c r="E6" s="137">
        <v>10000</v>
      </c>
    </row>
    <row r="7" spans="1:5" ht="30" customHeight="1">
      <c r="A7" s="20" t="s">
        <v>260</v>
      </c>
      <c r="B7" s="20">
        <v>851</v>
      </c>
      <c r="C7" s="20">
        <v>85154</v>
      </c>
      <c r="D7" s="21" t="s">
        <v>201</v>
      </c>
      <c r="E7" s="137">
        <v>42000</v>
      </c>
    </row>
    <row r="8" spans="1:5" ht="30" customHeight="1">
      <c r="A8" s="782" t="s">
        <v>294</v>
      </c>
      <c r="B8" s="783"/>
      <c r="C8" s="783"/>
      <c r="D8" s="784"/>
      <c r="E8" s="196">
        <f>SUM(E6:E7)</f>
        <v>52000</v>
      </c>
    </row>
  </sheetData>
  <mergeCells count="2">
    <mergeCell ref="A1:E1"/>
    <mergeCell ref="A8:D8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12
do uchwały Rady Miejskiej w  Choszcznie nr XXXIII/411/2009
z dnia  18 grudnia 2009 r.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I11" sqref="I11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46.875" style="0" customWidth="1"/>
    <col min="5" max="5" width="14.875" style="0" customWidth="1"/>
  </cols>
  <sheetData>
    <row r="1" spans="1:5" ht="48.75" customHeight="1">
      <c r="A1" s="628" t="s">
        <v>562</v>
      </c>
      <c r="B1" s="628"/>
      <c r="C1" s="628"/>
      <c r="D1" s="628"/>
      <c r="E1" s="628"/>
    </row>
    <row r="2" spans="4:5" ht="19.5" customHeight="1">
      <c r="D2" s="6"/>
      <c r="E2" s="6"/>
    </row>
    <row r="3" spans="4:5" ht="19.5" customHeight="1">
      <c r="D3" s="1"/>
      <c r="E3" s="9" t="s">
        <v>276</v>
      </c>
    </row>
    <row r="4" spans="1:5" ht="19.5" customHeight="1">
      <c r="A4" s="195" t="s">
        <v>282</v>
      </c>
      <c r="B4" s="195" t="s">
        <v>252</v>
      </c>
      <c r="C4" s="195" t="s">
        <v>253</v>
      </c>
      <c r="D4" s="195" t="s">
        <v>277</v>
      </c>
      <c r="E4" s="195" t="s">
        <v>278</v>
      </c>
    </row>
    <row r="5" spans="1:5" s="45" customFormat="1" ht="7.5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</row>
    <row r="6" spans="1:5" ht="30" customHeight="1">
      <c r="A6" s="20" t="s">
        <v>259</v>
      </c>
      <c r="B6" s="20">
        <v>754</v>
      </c>
      <c r="C6" s="20">
        <v>75415</v>
      </c>
      <c r="D6" s="135" t="s">
        <v>199</v>
      </c>
      <c r="E6" s="137">
        <v>10000</v>
      </c>
    </row>
    <row r="7" spans="1:5" ht="30" customHeight="1">
      <c r="A7" s="20" t="s">
        <v>260</v>
      </c>
      <c r="B7" s="20">
        <v>851</v>
      </c>
      <c r="C7" s="20">
        <v>85154</v>
      </c>
      <c r="D7" s="21" t="s">
        <v>201</v>
      </c>
      <c r="E7" s="137">
        <v>34000</v>
      </c>
    </row>
    <row r="8" spans="1:5" ht="30" customHeight="1">
      <c r="A8" s="20" t="s">
        <v>261</v>
      </c>
      <c r="B8" s="20">
        <v>851</v>
      </c>
      <c r="C8" s="20">
        <v>85195</v>
      </c>
      <c r="D8" s="135" t="s">
        <v>202</v>
      </c>
      <c r="E8" s="137">
        <v>11000</v>
      </c>
    </row>
    <row r="9" spans="1:5" ht="30" customHeight="1">
      <c r="A9" s="20" t="s">
        <v>251</v>
      </c>
      <c r="B9" s="20">
        <v>921</v>
      </c>
      <c r="C9" s="20">
        <v>92120</v>
      </c>
      <c r="D9" s="135" t="s">
        <v>203</v>
      </c>
      <c r="E9" s="137">
        <v>20000</v>
      </c>
    </row>
    <row r="10" spans="1:5" ht="30" customHeight="1">
      <c r="A10" s="20" t="s">
        <v>265</v>
      </c>
      <c r="B10" s="20">
        <v>921</v>
      </c>
      <c r="C10" s="20">
        <v>92195</v>
      </c>
      <c r="D10" s="135" t="s">
        <v>204</v>
      </c>
      <c r="E10" s="137">
        <v>10000</v>
      </c>
    </row>
    <row r="11" spans="1:5" ht="30" customHeight="1">
      <c r="A11" s="136" t="s">
        <v>266</v>
      </c>
      <c r="B11" s="136">
        <v>926</v>
      </c>
      <c r="C11" s="136">
        <v>92605</v>
      </c>
      <c r="D11" s="135" t="s">
        <v>205</v>
      </c>
      <c r="E11" s="500">
        <v>200000</v>
      </c>
    </row>
    <row r="12" spans="1:5" ht="30" customHeight="1">
      <c r="A12" s="782" t="s">
        <v>294</v>
      </c>
      <c r="B12" s="783"/>
      <c r="C12" s="783"/>
      <c r="D12" s="784"/>
      <c r="E12" s="501">
        <f>SUM(E6:E11)</f>
        <v>285000</v>
      </c>
    </row>
  </sheetData>
  <mergeCells count="2">
    <mergeCell ref="A1:E1"/>
    <mergeCell ref="A12:D12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13
do uchwały Rady Miejskiej w  Choszcznie nr XXXIII/411/2009
z dnia 18 grudnia 2009 r.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10"/>
  <sheetViews>
    <sheetView showGridLines="0" workbookViewId="0" topLeftCell="A1">
      <selection activeCell="A2" sqref="A2:G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7.375" style="0" customWidth="1"/>
    <col min="5" max="6" width="43.875" style="0" customWidth="1"/>
    <col min="7" max="7" width="19.625" style="0" customWidth="1"/>
  </cols>
  <sheetData>
    <row r="1" spans="6:7" ht="48.75" customHeight="1">
      <c r="F1" s="788" t="s">
        <v>16</v>
      </c>
      <c r="G1" s="788"/>
    </row>
    <row r="2" spans="1:8" ht="60" customHeight="1">
      <c r="A2" s="628" t="s">
        <v>572</v>
      </c>
      <c r="B2" s="628"/>
      <c r="C2" s="628"/>
      <c r="D2" s="628"/>
      <c r="E2" s="628"/>
      <c r="F2" s="628"/>
      <c r="G2" s="628"/>
      <c r="H2" s="378"/>
    </row>
    <row r="3" spans="1:7" ht="9.75" customHeight="1">
      <c r="A3" s="369"/>
      <c r="B3" s="369"/>
      <c r="C3" s="369"/>
      <c r="D3" s="369"/>
      <c r="E3" s="369"/>
      <c r="F3" s="369"/>
      <c r="G3" s="379" t="s">
        <v>276</v>
      </c>
    </row>
    <row r="4" spans="1:7" ht="64.5" customHeight="1">
      <c r="A4" s="195" t="s">
        <v>282</v>
      </c>
      <c r="B4" s="195" t="s">
        <v>252</v>
      </c>
      <c r="C4" s="195" t="s">
        <v>253</v>
      </c>
      <c r="D4" s="195" t="s">
        <v>298</v>
      </c>
      <c r="E4" s="199" t="s">
        <v>541</v>
      </c>
      <c r="F4" s="199" t="s">
        <v>540</v>
      </c>
      <c r="G4" s="199" t="s">
        <v>278</v>
      </c>
    </row>
    <row r="5" spans="1:7" s="45" customFormat="1" ht="12" customHeight="1">
      <c r="A5" s="14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</row>
    <row r="6" spans="1:8" s="45" customFormat="1" ht="39.75" customHeight="1">
      <c r="A6" s="566" t="s">
        <v>259</v>
      </c>
      <c r="B6" s="789">
        <v>600</v>
      </c>
      <c r="C6" s="789">
        <v>60016</v>
      </c>
      <c r="D6" s="789">
        <v>6300</v>
      </c>
      <c r="E6" s="381" t="s">
        <v>573</v>
      </c>
      <c r="F6" s="381" t="s">
        <v>542</v>
      </c>
      <c r="G6" s="388">
        <v>220000</v>
      </c>
      <c r="H6" s="400"/>
    </row>
    <row r="7" spans="1:7" ht="39.75" customHeight="1">
      <c r="A7" s="382" t="s">
        <v>260</v>
      </c>
      <c r="B7" s="790"/>
      <c r="C7" s="790"/>
      <c r="D7" s="790"/>
      <c r="E7" s="380" t="s">
        <v>575</v>
      </c>
      <c r="F7" s="381" t="s">
        <v>574</v>
      </c>
      <c r="G7" s="388">
        <v>200000</v>
      </c>
    </row>
    <row r="8" spans="1:7" ht="19.5" customHeight="1">
      <c r="A8" s="785" t="s">
        <v>294</v>
      </c>
      <c r="B8" s="786"/>
      <c r="C8" s="786"/>
      <c r="D8" s="786"/>
      <c r="E8" s="787"/>
      <c r="F8" s="389"/>
      <c r="G8" s="390">
        <f>SUM(G6:G7)</f>
        <v>420000</v>
      </c>
    </row>
    <row r="10" ht="12.75">
      <c r="A10" s="46"/>
    </row>
  </sheetData>
  <mergeCells count="6">
    <mergeCell ref="A2:G2"/>
    <mergeCell ref="A8:E8"/>
    <mergeCell ref="F1:G1"/>
    <mergeCell ref="B6:B7"/>
    <mergeCell ref="C6:C7"/>
    <mergeCell ref="D6:D7"/>
  </mergeCells>
  <printOptions horizontalCentered="1"/>
  <pageMargins left="0.57" right="0.54" top="2.204724409448819" bottom="0.5905511811023623" header="0.5118110236220472" footer="0.5118110236220472"/>
  <pageSetup horizontalDpi="600" verticalDpi="600" orientation="landscape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98"/>
  <sheetViews>
    <sheetView view="pageBreakPreview" zoomScaleSheetLayoutView="100" workbookViewId="0" topLeftCell="A1">
      <selection activeCell="J4" sqref="J4"/>
    </sheetView>
  </sheetViews>
  <sheetFormatPr defaultColWidth="9.00390625" defaultRowHeight="12.75"/>
  <cols>
    <col min="1" max="1" width="3.75390625" style="239" customWidth="1"/>
    <col min="2" max="2" width="5.625" style="239" customWidth="1"/>
    <col min="3" max="3" width="8.00390625" style="239" customWidth="1"/>
    <col min="4" max="4" width="40.25390625" style="239" customWidth="1"/>
    <col min="5" max="9" width="14.00390625" style="239" customWidth="1"/>
    <col min="10" max="10" width="8.75390625" style="239" bestFit="1" customWidth="1"/>
    <col min="11" max="16384" width="8.00390625" style="239" customWidth="1"/>
  </cols>
  <sheetData>
    <row r="1" spans="5:11" ht="12.75">
      <c r="E1" s="240"/>
      <c r="H1" s="655" t="s">
        <v>570</v>
      </c>
      <c r="I1" s="655"/>
      <c r="J1" s="655"/>
      <c r="K1" s="243"/>
    </row>
    <row r="2" spans="7:11" ht="12.75">
      <c r="G2" s="656" t="s">
        <v>17</v>
      </c>
      <c r="H2" s="656"/>
      <c r="I2" s="656"/>
      <c r="J2" s="656"/>
      <c r="K2" s="656"/>
    </row>
    <row r="3" spans="4:11" ht="12.75">
      <c r="D3" s="642"/>
      <c r="E3" s="642"/>
      <c r="H3" s="655" t="s">
        <v>12</v>
      </c>
      <c r="I3" s="655"/>
      <c r="J3" s="655"/>
      <c r="K3" s="338"/>
    </row>
    <row r="4" spans="4:5" ht="12.75">
      <c r="D4" s="642"/>
      <c r="E4" s="642"/>
    </row>
    <row r="5" ht="11.25">
      <c r="D5" s="242"/>
    </row>
    <row r="6" ht="11.25">
      <c r="D6" s="242"/>
    </row>
    <row r="7" ht="11.25">
      <c r="D7" s="242"/>
    </row>
    <row r="8" spans="4:11" ht="12.75">
      <c r="D8" s="642" t="s">
        <v>431</v>
      </c>
      <c r="E8" s="642"/>
      <c r="F8" s="642"/>
      <c r="G8" s="642"/>
      <c r="H8" s="642"/>
      <c r="I8" s="642"/>
      <c r="J8" s="241"/>
      <c r="K8" s="243"/>
    </row>
    <row r="9" spans="4:11" ht="12.75" customHeight="1">
      <c r="D9" s="642" t="s">
        <v>432</v>
      </c>
      <c r="E9" s="642"/>
      <c r="F9" s="642"/>
      <c r="G9" s="642"/>
      <c r="H9" s="642"/>
      <c r="I9" s="642"/>
      <c r="J9" s="642"/>
      <c r="K9" s="642"/>
    </row>
    <row r="10" spans="4:11" ht="12.75" customHeight="1">
      <c r="D10" s="642" t="s">
        <v>563</v>
      </c>
      <c r="E10" s="642"/>
      <c r="F10" s="642"/>
      <c r="G10" s="642"/>
      <c r="H10" s="642"/>
      <c r="I10" s="642"/>
      <c r="J10" s="642"/>
      <c r="K10" s="243"/>
    </row>
    <row r="11" spans="4:10" ht="12.75">
      <c r="D11" s="244"/>
      <c r="E11" s="244"/>
      <c r="F11" s="244"/>
      <c r="G11" s="244"/>
      <c r="H11" s="244"/>
      <c r="I11" s="244"/>
      <c r="J11" s="241"/>
    </row>
    <row r="12" spans="4:9" ht="12.75">
      <c r="D12" s="642"/>
      <c r="E12" s="642"/>
      <c r="F12" s="642"/>
      <c r="G12" s="642"/>
      <c r="H12" s="642"/>
      <c r="I12" s="642"/>
    </row>
    <row r="13" spans="4:9" ht="12.75">
      <c r="D13" s="245"/>
      <c r="E13" s="245"/>
      <c r="F13" s="245"/>
      <c r="G13" s="245"/>
      <c r="H13" s="245"/>
      <c r="I13" s="246" t="s">
        <v>228</v>
      </c>
    </row>
    <row r="14" spans="4:9" ht="12.75">
      <c r="D14" s="247"/>
      <c r="E14" s="247"/>
      <c r="F14" s="247"/>
      <c r="G14" s="247"/>
      <c r="H14" s="247"/>
      <c r="I14" s="166"/>
    </row>
    <row r="15" spans="1:9" ht="11.25" customHeight="1">
      <c r="A15" s="791" t="s">
        <v>282</v>
      </c>
      <c r="B15" s="248"/>
      <c r="C15" s="248"/>
      <c r="D15" s="792" t="s">
        <v>254</v>
      </c>
      <c r="E15" s="250"/>
      <c r="F15" s="794" t="s">
        <v>433</v>
      </c>
      <c r="G15" s="795"/>
      <c r="H15" s="795"/>
      <c r="I15" s="796"/>
    </row>
    <row r="16" spans="1:9" ht="11.25" customHeight="1">
      <c r="A16" s="792"/>
      <c r="B16" s="251"/>
      <c r="C16" s="251"/>
      <c r="D16" s="792"/>
      <c r="E16" s="250" t="s">
        <v>434</v>
      </c>
      <c r="F16" s="249"/>
      <c r="G16" s="797" t="s">
        <v>255</v>
      </c>
      <c r="H16" s="798"/>
      <c r="I16" s="249"/>
    </row>
    <row r="17" spans="1:9" ht="12.75" customHeight="1">
      <c r="A17" s="792"/>
      <c r="B17" s="251" t="s">
        <v>252</v>
      </c>
      <c r="C17" s="251" t="s">
        <v>253</v>
      </c>
      <c r="D17" s="792"/>
      <c r="E17" s="250" t="s">
        <v>571</v>
      </c>
      <c r="F17" s="249" t="s">
        <v>435</v>
      </c>
      <c r="G17" s="799" t="s">
        <v>564</v>
      </c>
      <c r="H17" s="791" t="s">
        <v>287</v>
      </c>
      <c r="I17" s="252" t="s">
        <v>256</v>
      </c>
    </row>
    <row r="18" spans="1:9" ht="19.5" customHeight="1">
      <c r="A18" s="792"/>
      <c r="B18" s="251"/>
      <c r="C18" s="251"/>
      <c r="D18" s="792"/>
      <c r="E18" s="250" t="s">
        <v>565</v>
      </c>
      <c r="F18" s="249" t="s">
        <v>436</v>
      </c>
      <c r="G18" s="800"/>
      <c r="H18" s="792"/>
      <c r="I18" s="252" t="s">
        <v>437</v>
      </c>
    </row>
    <row r="19" spans="1:9" ht="12">
      <c r="A19" s="792"/>
      <c r="B19" s="251"/>
      <c r="C19" s="251"/>
      <c r="D19" s="792"/>
      <c r="E19" s="250"/>
      <c r="F19" s="253"/>
      <c r="G19" s="801"/>
      <c r="H19" s="793"/>
      <c r="I19" s="254"/>
    </row>
    <row r="20" spans="1:9" ht="12">
      <c r="A20" s="255">
        <v>1</v>
      </c>
      <c r="B20" s="256">
        <v>2</v>
      </c>
      <c r="C20" s="256">
        <v>3</v>
      </c>
      <c r="D20" s="257">
        <v>4</v>
      </c>
      <c r="E20" s="258">
        <v>5</v>
      </c>
      <c r="F20" s="259">
        <v>6</v>
      </c>
      <c r="G20" s="260">
        <v>7</v>
      </c>
      <c r="H20" s="260">
        <v>8</v>
      </c>
      <c r="I20" s="261">
        <v>9</v>
      </c>
    </row>
    <row r="21" spans="1:9" ht="12">
      <c r="A21" s="262"/>
      <c r="B21" s="263">
        <v>851</v>
      </c>
      <c r="C21" s="264">
        <v>85153</v>
      </c>
      <c r="D21" s="265" t="s">
        <v>429</v>
      </c>
      <c r="E21" s="266">
        <f>SUM(E22:E29)</f>
        <v>12000</v>
      </c>
      <c r="F21" s="266">
        <f>SUM(F22:F29)</f>
        <v>12000</v>
      </c>
      <c r="G21" s="266">
        <v>0</v>
      </c>
      <c r="H21" s="266">
        <f>SUM(H22:H25)</f>
        <v>10000</v>
      </c>
      <c r="I21" s="267">
        <v>0</v>
      </c>
    </row>
    <row r="22" spans="1:9" ht="12">
      <c r="A22" s="268" t="s">
        <v>259</v>
      </c>
      <c r="B22" s="269"/>
      <c r="C22" s="270"/>
      <c r="D22" s="271" t="s">
        <v>438</v>
      </c>
      <c r="E22" s="272">
        <v>5000</v>
      </c>
      <c r="F22" s="272">
        <v>5000</v>
      </c>
      <c r="G22" s="272"/>
      <c r="H22" s="272">
        <v>5000</v>
      </c>
      <c r="I22" s="273">
        <v>0</v>
      </c>
    </row>
    <row r="23" spans="1:9" ht="12">
      <c r="A23" s="268"/>
      <c r="B23" s="274"/>
      <c r="C23" s="275"/>
      <c r="D23" s="271" t="s">
        <v>439</v>
      </c>
      <c r="E23" s="272"/>
      <c r="F23" s="272"/>
      <c r="G23" s="272"/>
      <c r="H23" s="276"/>
      <c r="I23" s="273"/>
    </row>
    <row r="24" spans="1:9" ht="12">
      <c r="A24" s="277"/>
      <c r="B24" s="278"/>
      <c r="C24" s="279"/>
      <c r="D24" s="280" t="s">
        <v>440</v>
      </c>
      <c r="E24" s="281"/>
      <c r="F24" s="281"/>
      <c r="G24" s="281"/>
      <c r="H24" s="282"/>
      <c r="I24" s="283"/>
    </row>
    <row r="25" spans="1:9" ht="12">
      <c r="A25" s="284" t="s">
        <v>260</v>
      </c>
      <c r="B25" s="285"/>
      <c r="C25" s="286"/>
      <c r="D25" s="271" t="s">
        <v>441</v>
      </c>
      <c r="E25" s="272">
        <v>5000</v>
      </c>
      <c r="F25" s="272">
        <v>5000</v>
      </c>
      <c r="G25" s="272">
        <v>0</v>
      </c>
      <c r="H25" s="272">
        <v>5000</v>
      </c>
      <c r="I25" s="273">
        <v>0</v>
      </c>
    </row>
    <row r="26" spans="1:9" ht="12">
      <c r="A26" s="268"/>
      <c r="B26" s="275"/>
      <c r="C26" s="286"/>
      <c r="D26" s="271" t="s">
        <v>442</v>
      </c>
      <c r="E26" s="272"/>
      <c r="F26" s="272"/>
      <c r="G26" s="272"/>
      <c r="H26" s="276"/>
      <c r="I26" s="273"/>
    </row>
    <row r="27" spans="1:9" ht="12">
      <c r="A27" s="268"/>
      <c r="B27" s="275"/>
      <c r="C27" s="286"/>
      <c r="D27" s="287" t="s">
        <v>443</v>
      </c>
      <c r="E27" s="272"/>
      <c r="F27" s="272"/>
      <c r="G27" s="272"/>
      <c r="H27" s="276"/>
      <c r="I27" s="273"/>
    </row>
    <row r="28" spans="1:9" ht="12">
      <c r="A28" s="277"/>
      <c r="B28" s="279"/>
      <c r="C28" s="288"/>
      <c r="D28" s="289" t="s">
        <v>444</v>
      </c>
      <c r="E28" s="281"/>
      <c r="F28" s="281"/>
      <c r="G28" s="281"/>
      <c r="H28" s="281"/>
      <c r="I28" s="283"/>
    </row>
    <row r="29" spans="1:9" ht="12">
      <c r="A29" s="268" t="s">
        <v>261</v>
      </c>
      <c r="B29" s="275"/>
      <c r="C29" s="290"/>
      <c r="D29" s="287" t="s">
        <v>445</v>
      </c>
      <c r="E29" s="272">
        <v>2000</v>
      </c>
      <c r="F29" s="272">
        <v>2000</v>
      </c>
      <c r="G29" s="272">
        <v>0</v>
      </c>
      <c r="H29" s="272">
        <v>0</v>
      </c>
      <c r="I29" s="273">
        <v>0</v>
      </c>
    </row>
    <row r="30" spans="1:9" ht="12">
      <c r="A30" s="268"/>
      <c r="B30" s="275"/>
      <c r="C30" s="290"/>
      <c r="D30" s="287" t="s">
        <v>446</v>
      </c>
      <c r="E30" s="291"/>
      <c r="F30" s="292"/>
      <c r="G30" s="292"/>
      <c r="H30" s="293"/>
      <c r="I30" s="294"/>
    </row>
    <row r="31" spans="1:9" ht="12">
      <c r="A31" s="268"/>
      <c r="B31" s="275"/>
      <c r="C31" s="290"/>
      <c r="D31" s="287" t="s">
        <v>447</v>
      </c>
      <c r="E31" s="295"/>
      <c r="F31" s="293"/>
      <c r="G31" s="293"/>
      <c r="H31" s="293"/>
      <c r="I31" s="294"/>
    </row>
    <row r="32" spans="1:9" ht="12">
      <c r="A32" s="277"/>
      <c r="B32" s="279"/>
      <c r="C32" s="288"/>
      <c r="D32" s="296"/>
      <c r="E32" s="297"/>
      <c r="F32" s="298"/>
      <c r="G32" s="298"/>
      <c r="H32" s="298"/>
      <c r="I32" s="261"/>
    </row>
    <row r="33" spans="1:9" ht="12">
      <c r="A33" s="262"/>
      <c r="B33" s="264">
        <v>851</v>
      </c>
      <c r="C33" s="299">
        <v>85154</v>
      </c>
      <c r="D33" s="300" t="s">
        <v>430</v>
      </c>
      <c r="E33" s="266">
        <f>SUM(E34+E45+E59+E63+E67+E70+E75+E80)</f>
        <v>358000</v>
      </c>
      <c r="F33" s="266">
        <f>SUM(F34+F45+F59+F63+F67+F70+F75+F80)</f>
        <v>358000</v>
      </c>
      <c r="G33" s="266">
        <f>SUM(G34+G45+G59+G63+G67+G70+G75+G80)</f>
        <v>147735</v>
      </c>
      <c r="H33" s="266">
        <f>SUM(H34+H45+H59+H63+H67+H70+H75+H80)</f>
        <v>76000</v>
      </c>
      <c r="I33" s="266">
        <f>SUM(I34+I45+I59+I63+I67+I70+I75+I80)</f>
        <v>0</v>
      </c>
    </row>
    <row r="34" spans="1:9" ht="12">
      <c r="A34" s="301" t="s">
        <v>251</v>
      </c>
      <c r="B34" s="275"/>
      <c r="D34" s="287" t="s">
        <v>448</v>
      </c>
      <c r="E34" s="302">
        <f>SUM(E37:E43)</f>
        <v>30000</v>
      </c>
      <c r="F34" s="302">
        <f>SUM(F37:F43)</f>
        <v>30000</v>
      </c>
      <c r="G34" s="302">
        <v>0</v>
      </c>
      <c r="H34" s="302">
        <v>0</v>
      </c>
      <c r="I34" s="303">
        <v>0</v>
      </c>
    </row>
    <row r="35" spans="1:9" ht="11.25">
      <c r="A35" s="304"/>
      <c r="B35" s="275"/>
      <c r="D35" s="287" t="s">
        <v>449</v>
      </c>
      <c r="E35" s="305"/>
      <c r="F35" s="305"/>
      <c r="G35" s="305"/>
      <c r="H35" s="305"/>
      <c r="I35" s="306"/>
    </row>
    <row r="36" spans="1:9" ht="11.25">
      <c r="A36" s="304"/>
      <c r="B36" s="275"/>
      <c r="D36" s="287" t="s">
        <v>450</v>
      </c>
      <c r="E36" s="302"/>
      <c r="F36" s="302"/>
      <c r="G36" s="302"/>
      <c r="H36" s="305"/>
      <c r="I36" s="306"/>
    </row>
    <row r="37" spans="1:9" ht="12">
      <c r="A37" s="301"/>
      <c r="B37" s="275"/>
      <c r="D37" s="287" t="s">
        <v>451</v>
      </c>
      <c r="E37" s="305">
        <v>8000</v>
      </c>
      <c r="F37" s="305">
        <v>8000</v>
      </c>
      <c r="G37" s="305"/>
      <c r="H37" s="305"/>
      <c r="I37" s="306"/>
    </row>
    <row r="38" spans="1:9" ht="11.25">
      <c r="A38" s="304"/>
      <c r="B38" s="275"/>
      <c r="D38" s="287" t="s">
        <v>452</v>
      </c>
      <c r="E38" s="305">
        <v>6000</v>
      </c>
      <c r="F38" s="305">
        <v>6000</v>
      </c>
      <c r="G38" s="305"/>
      <c r="H38" s="305"/>
      <c r="I38" s="306"/>
    </row>
    <row r="39" spans="1:9" ht="11.25">
      <c r="A39" s="304"/>
      <c r="B39" s="275"/>
      <c r="D39" s="287" t="s">
        <v>453</v>
      </c>
      <c r="E39" s="305">
        <v>6000</v>
      </c>
      <c r="F39" s="305">
        <v>6000</v>
      </c>
      <c r="G39" s="305"/>
      <c r="H39" s="305"/>
      <c r="I39" s="306"/>
    </row>
    <row r="40" spans="1:9" ht="11.25">
      <c r="A40" s="304"/>
      <c r="B40" s="275"/>
      <c r="D40" s="287" t="s">
        <v>454</v>
      </c>
      <c r="E40" s="305">
        <v>2500</v>
      </c>
      <c r="F40" s="305">
        <v>2500</v>
      </c>
      <c r="G40" s="305"/>
      <c r="H40" s="305"/>
      <c r="I40" s="306"/>
    </row>
    <row r="41" spans="1:9" ht="11.25">
      <c r="A41" s="304"/>
      <c r="B41" s="275"/>
      <c r="D41" s="287" t="s">
        <v>455</v>
      </c>
      <c r="E41" s="305">
        <v>2500</v>
      </c>
      <c r="F41" s="305">
        <v>2500</v>
      </c>
      <c r="G41" s="305"/>
      <c r="H41" s="305"/>
      <c r="I41" s="306"/>
    </row>
    <row r="42" spans="1:9" ht="11.25">
      <c r="A42" s="304"/>
      <c r="B42" s="275"/>
      <c r="D42" s="287" t="s">
        <v>456</v>
      </c>
      <c r="E42" s="305">
        <v>2500</v>
      </c>
      <c r="F42" s="305">
        <v>2500</v>
      </c>
      <c r="G42" s="305"/>
      <c r="H42" s="305"/>
      <c r="I42" s="306"/>
    </row>
    <row r="43" spans="1:9" ht="11.25">
      <c r="A43" s="304"/>
      <c r="B43" s="275"/>
      <c r="D43" s="287" t="s">
        <v>457</v>
      </c>
      <c r="E43" s="305">
        <v>2500</v>
      </c>
      <c r="F43" s="305">
        <v>2500</v>
      </c>
      <c r="G43" s="305"/>
      <c r="H43" s="305"/>
      <c r="I43" s="306"/>
    </row>
    <row r="44" spans="1:19" s="307" customFormat="1" ht="11.25">
      <c r="A44" s="279"/>
      <c r="B44" s="279"/>
      <c r="C44" s="288"/>
      <c r="D44" s="279"/>
      <c r="E44" s="308"/>
      <c r="F44" s="308"/>
      <c r="G44" s="308"/>
      <c r="H44" s="308"/>
      <c r="I44" s="279"/>
      <c r="J44" s="274"/>
      <c r="K44" s="290"/>
      <c r="L44" s="290"/>
      <c r="M44" s="290"/>
      <c r="N44" s="290"/>
      <c r="O44" s="290"/>
      <c r="P44" s="290"/>
      <c r="Q44" s="290"/>
      <c r="R44" s="290"/>
      <c r="S44" s="290"/>
    </row>
    <row r="45" spans="1:10" ht="11.25">
      <c r="A45" s="309" t="s">
        <v>265</v>
      </c>
      <c r="B45" s="285"/>
      <c r="D45" s="310" t="s">
        <v>458</v>
      </c>
      <c r="E45" s="311">
        <f>SUM(E47:E57)</f>
        <v>230135</v>
      </c>
      <c r="F45" s="311">
        <f>SUM(F47:F58)</f>
        <v>230135</v>
      </c>
      <c r="G45" s="312">
        <f>SUM(G47:G57)</f>
        <v>146735</v>
      </c>
      <c r="H45" s="311">
        <f>SUM(H46:H57)</f>
        <v>4000</v>
      </c>
      <c r="I45" s="313">
        <v>0</v>
      </c>
      <c r="J45" s="314"/>
    </row>
    <row r="46" spans="1:9" ht="11.25">
      <c r="A46" s="304"/>
      <c r="B46" s="275"/>
      <c r="D46" s="287" t="s">
        <v>459</v>
      </c>
      <c r="E46" s="302"/>
      <c r="F46" s="302"/>
      <c r="G46" s="302"/>
      <c r="H46" s="302"/>
      <c r="I46" s="306"/>
    </row>
    <row r="47" spans="1:9" ht="22.5">
      <c r="A47" s="304"/>
      <c r="B47" s="275"/>
      <c r="D47" s="315" t="s">
        <v>460</v>
      </c>
      <c r="E47" s="397">
        <v>50097</v>
      </c>
      <c r="F47" s="397">
        <v>50097</v>
      </c>
      <c r="G47" s="397">
        <v>31467</v>
      </c>
      <c r="H47" s="397">
        <v>0</v>
      </c>
      <c r="I47" s="398">
        <v>0</v>
      </c>
    </row>
    <row r="48" spans="1:9" ht="22.5">
      <c r="A48" s="304"/>
      <c r="B48" s="275"/>
      <c r="D48" s="316" t="s">
        <v>461</v>
      </c>
      <c r="E48" s="397">
        <v>42124</v>
      </c>
      <c r="F48" s="397">
        <v>42124</v>
      </c>
      <c r="G48" s="397">
        <v>10704</v>
      </c>
      <c r="H48" s="397">
        <v>0</v>
      </c>
      <c r="I48" s="398">
        <v>0</v>
      </c>
    </row>
    <row r="49" spans="1:9" ht="11.25">
      <c r="A49" s="304"/>
      <c r="B49" s="275"/>
      <c r="D49" s="316" t="s">
        <v>566</v>
      </c>
      <c r="E49" s="397">
        <v>88636</v>
      </c>
      <c r="F49" s="397">
        <v>88636</v>
      </c>
      <c r="G49" s="397">
        <v>70436</v>
      </c>
      <c r="H49" s="397">
        <v>0</v>
      </c>
      <c r="I49" s="398">
        <v>0</v>
      </c>
    </row>
    <row r="50" spans="1:9" ht="11.25">
      <c r="A50" s="304"/>
      <c r="B50" s="275"/>
      <c r="D50" s="316" t="s">
        <v>462</v>
      </c>
      <c r="E50" s="397"/>
      <c r="F50" s="397"/>
      <c r="G50" s="397"/>
      <c r="H50" s="397"/>
      <c r="I50" s="398"/>
    </row>
    <row r="51" spans="1:9" ht="11.25">
      <c r="A51" s="304"/>
      <c r="B51" s="275"/>
      <c r="D51" s="316" t="s">
        <v>463</v>
      </c>
      <c r="E51" s="397"/>
      <c r="F51" s="397"/>
      <c r="G51" s="397"/>
      <c r="H51" s="397"/>
      <c r="I51" s="398"/>
    </row>
    <row r="52" spans="1:9" ht="11.25">
      <c r="A52" s="304"/>
      <c r="B52" s="275"/>
      <c r="D52" s="316" t="s">
        <v>464</v>
      </c>
      <c r="E52" s="397">
        <v>34398</v>
      </c>
      <c r="F52" s="397">
        <v>34398</v>
      </c>
      <c r="G52" s="397">
        <v>23248</v>
      </c>
      <c r="H52" s="397">
        <v>0</v>
      </c>
      <c r="I52" s="398">
        <v>0</v>
      </c>
    </row>
    <row r="53" spans="1:9" ht="11.25">
      <c r="A53" s="304"/>
      <c r="B53" s="275"/>
      <c r="D53" s="316" t="s">
        <v>465</v>
      </c>
      <c r="E53" s="397"/>
      <c r="F53" s="397"/>
      <c r="G53" s="397"/>
      <c r="H53" s="397"/>
      <c r="I53" s="398"/>
    </row>
    <row r="54" spans="1:9" ht="11.25">
      <c r="A54" s="304"/>
      <c r="B54" s="275"/>
      <c r="D54" s="317" t="s">
        <v>466</v>
      </c>
      <c r="E54" s="397">
        <v>10880</v>
      </c>
      <c r="F54" s="397">
        <v>10880</v>
      </c>
      <c r="G54" s="397">
        <v>10880</v>
      </c>
      <c r="H54" s="397">
        <v>0</v>
      </c>
      <c r="I54" s="398">
        <v>0</v>
      </c>
    </row>
    <row r="55" spans="1:9" ht="11.25">
      <c r="A55" s="304"/>
      <c r="B55" s="275"/>
      <c r="D55" s="317" t="s">
        <v>467</v>
      </c>
      <c r="E55" s="397"/>
      <c r="F55" s="397"/>
      <c r="G55" s="397"/>
      <c r="H55" s="397"/>
      <c r="I55" s="398"/>
    </row>
    <row r="56" spans="1:9" ht="11.25">
      <c r="A56" s="304"/>
      <c r="B56" s="275"/>
      <c r="C56" s="274"/>
      <c r="D56" s="317" t="s">
        <v>468</v>
      </c>
      <c r="E56" s="397"/>
      <c r="F56" s="397"/>
      <c r="G56" s="397"/>
      <c r="H56" s="397"/>
      <c r="I56" s="398"/>
    </row>
    <row r="57" spans="1:9" ht="11.25">
      <c r="A57" s="304"/>
      <c r="B57" s="275"/>
      <c r="C57" s="274"/>
      <c r="D57" s="317" t="s">
        <v>567</v>
      </c>
      <c r="E57" s="397">
        <v>4000</v>
      </c>
      <c r="F57" s="397">
        <v>4000</v>
      </c>
      <c r="G57" s="397">
        <v>0</v>
      </c>
      <c r="H57" s="397">
        <v>4000</v>
      </c>
      <c r="I57" s="398">
        <v>0</v>
      </c>
    </row>
    <row r="58" spans="1:9" ht="11.25">
      <c r="A58" s="297"/>
      <c r="B58" s="279"/>
      <c r="C58" s="278"/>
      <c r="D58" s="317" t="s">
        <v>568</v>
      </c>
      <c r="E58" s="513"/>
      <c r="F58" s="513"/>
      <c r="G58" s="513"/>
      <c r="H58" s="513"/>
      <c r="I58" s="399"/>
    </row>
    <row r="59" spans="1:9" ht="11.25">
      <c r="A59" s="304" t="s">
        <v>266</v>
      </c>
      <c r="B59" s="275"/>
      <c r="C59" s="290"/>
      <c r="D59" s="319" t="s">
        <v>469</v>
      </c>
      <c r="E59" s="320">
        <v>16000</v>
      </c>
      <c r="F59" s="302">
        <v>16000</v>
      </c>
      <c r="G59" s="302">
        <v>0</v>
      </c>
      <c r="H59" s="302">
        <v>16000</v>
      </c>
      <c r="I59" s="306"/>
    </row>
    <row r="60" spans="1:9" ht="11.25">
      <c r="A60" s="304"/>
      <c r="B60" s="275"/>
      <c r="C60" s="290"/>
      <c r="D60" s="321" t="s">
        <v>470</v>
      </c>
      <c r="E60" s="322"/>
      <c r="F60" s="302"/>
      <c r="G60" s="302"/>
      <c r="H60" s="305"/>
      <c r="I60" s="306"/>
    </row>
    <row r="61" spans="1:9" ht="11.25">
      <c r="A61" s="304"/>
      <c r="B61" s="275"/>
      <c r="C61" s="290"/>
      <c r="D61" s="321" t="s">
        <v>471</v>
      </c>
      <c r="E61" s="322"/>
      <c r="F61" s="302"/>
      <c r="G61" s="302"/>
      <c r="H61" s="305"/>
      <c r="I61" s="306"/>
    </row>
    <row r="62" spans="1:9" ht="11.25">
      <c r="A62" s="297"/>
      <c r="B62" s="279"/>
      <c r="C62" s="307"/>
      <c r="D62" s="296"/>
      <c r="E62" s="323"/>
      <c r="F62" s="324"/>
      <c r="G62" s="324"/>
      <c r="H62" s="318"/>
      <c r="I62" s="308"/>
    </row>
    <row r="63" spans="1:9" ht="11.25">
      <c r="A63" s="304" t="s">
        <v>267</v>
      </c>
      <c r="B63" s="275"/>
      <c r="C63" s="290"/>
      <c r="D63" s="321" t="s">
        <v>441</v>
      </c>
      <c r="E63" s="320">
        <v>16000</v>
      </c>
      <c r="F63" s="302">
        <v>16000</v>
      </c>
      <c r="G63" s="302">
        <v>0</v>
      </c>
      <c r="H63" s="302">
        <v>16000</v>
      </c>
      <c r="I63" s="306"/>
    </row>
    <row r="64" spans="1:9" ht="11.25">
      <c r="A64" s="304"/>
      <c r="B64" s="275"/>
      <c r="C64" s="290"/>
      <c r="D64" s="321" t="s">
        <v>442</v>
      </c>
      <c r="E64" s="322"/>
      <c r="F64" s="305"/>
      <c r="G64" s="305"/>
      <c r="H64" s="305"/>
      <c r="I64" s="306"/>
    </row>
    <row r="65" spans="1:9" ht="11.25">
      <c r="A65" s="304"/>
      <c r="B65" s="275"/>
      <c r="D65" s="321" t="s">
        <v>472</v>
      </c>
      <c r="E65" s="325"/>
      <c r="F65" s="326"/>
      <c r="G65" s="326"/>
      <c r="H65" s="326"/>
      <c r="I65" s="327"/>
    </row>
    <row r="66" spans="1:9" ht="11.25">
      <c r="A66" s="297"/>
      <c r="B66" s="279"/>
      <c r="C66" s="307"/>
      <c r="D66" s="328"/>
      <c r="E66" s="323"/>
      <c r="F66" s="318"/>
      <c r="G66" s="318"/>
      <c r="H66" s="318"/>
      <c r="I66" s="308"/>
    </row>
    <row r="67" spans="1:9" ht="12">
      <c r="A67" s="329" t="s">
        <v>269</v>
      </c>
      <c r="B67" s="285"/>
      <c r="C67" s="285"/>
      <c r="D67" s="287" t="s">
        <v>473</v>
      </c>
      <c r="E67" s="302">
        <v>15000</v>
      </c>
      <c r="F67" s="302">
        <v>15000</v>
      </c>
      <c r="G67" s="302">
        <v>0</v>
      </c>
      <c r="H67" s="302">
        <v>15000</v>
      </c>
      <c r="I67" s="303">
        <v>0</v>
      </c>
    </row>
    <row r="68" spans="1:9" ht="12">
      <c r="A68" s="301"/>
      <c r="B68" s="275"/>
      <c r="C68" s="275"/>
      <c r="D68" s="287" t="s">
        <v>569</v>
      </c>
      <c r="E68" s="302"/>
      <c r="F68" s="302"/>
      <c r="G68" s="302"/>
      <c r="H68" s="302"/>
      <c r="I68" s="306"/>
    </row>
    <row r="69" spans="1:9" ht="12">
      <c r="A69" s="298"/>
      <c r="B69" s="279"/>
      <c r="C69" s="279"/>
      <c r="D69" s="331"/>
      <c r="E69" s="324"/>
      <c r="F69" s="324"/>
      <c r="G69" s="324"/>
      <c r="H69" s="318"/>
      <c r="I69" s="308"/>
    </row>
    <row r="70" spans="1:9" ht="11.25">
      <c r="A70" s="309" t="s">
        <v>396</v>
      </c>
      <c r="B70" s="285"/>
      <c r="C70" s="285"/>
      <c r="D70" s="287" t="s">
        <v>445</v>
      </c>
      <c r="E70" s="302">
        <v>25865</v>
      </c>
      <c r="F70" s="302">
        <v>25865</v>
      </c>
      <c r="G70" s="302">
        <v>1000</v>
      </c>
      <c r="H70" s="302">
        <v>0</v>
      </c>
      <c r="I70" s="303">
        <v>0</v>
      </c>
    </row>
    <row r="71" spans="1:9" ht="11.25">
      <c r="A71" s="304"/>
      <c r="B71" s="275"/>
      <c r="C71" s="275"/>
      <c r="D71" s="287" t="s">
        <v>474</v>
      </c>
      <c r="E71" s="302"/>
      <c r="F71" s="302"/>
      <c r="G71" s="302"/>
      <c r="H71" s="305"/>
      <c r="I71" s="306"/>
    </row>
    <row r="72" spans="1:9" ht="11.25">
      <c r="A72" s="304"/>
      <c r="B72" s="275"/>
      <c r="C72" s="275"/>
      <c r="D72" s="287" t="s">
        <v>475</v>
      </c>
      <c r="E72" s="302"/>
      <c r="F72" s="302"/>
      <c r="G72" s="302"/>
      <c r="H72" s="305"/>
      <c r="I72" s="306"/>
    </row>
    <row r="73" spans="1:9" ht="11.25">
      <c r="A73" s="304"/>
      <c r="B73" s="275"/>
      <c r="C73" s="275"/>
      <c r="D73" s="287" t="s">
        <v>476</v>
      </c>
      <c r="E73" s="302"/>
      <c r="F73" s="302"/>
      <c r="G73" s="302"/>
      <c r="H73" s="305"/>
      <c r="I73" s="306"/>
    </row>
    <row r="74" spans="1:9" ht="11.25">
      <c r="A74" s="297"/>
      <c r="B74" s="279"/>
      <c r="C74" s="279"/>
      <c r="D74" s="331"/>
      <c r="E74" s="318"/>
      <c r="F74" s="318"/>
      <c r="G74" s="318"/>
      <c r="H74" s="318"/>
      <c r="I74" s="308"/>
    </row>
    <row r="75" spans="1:9" ht="11.25">
      <c r="A75" s="304" t="s">
        <v>397</v>
      </c>
      <c r="B75" s="275"/>
      <c r="C75" s="275"/>
      <c r="D75" s="287" t="s">
        <v>477</v>
      </c>
      <c r="E75" s="302">
        <v>15000</v>
      </c>
      <c r="F75" s="302">
        <v>15000</v>
      </c>
      <c r="G75" s="302"/>
      <c r="H75" s="302">
        <v>15000</v>
      </c>
      <c r="I75" s="306"/>
    </row>
    <row r="76" spans="1:9" ht="11.25">
      <c r="A76" s="304"/>
      <c r="B76" s="275"/>
      <c r="C76" s="275"/>
      <c r="D76" s="287" t="s">
        <v>478</v>
      </c>
      <c r="E76" s="305"/>
      <c r="F76" s="305"/>
      <c r="G76" s="305"/>
      <c r="H76" s="305"/>
      <c r="I76" s="306"/>
    </row>
    <row r="77" spans="1:9" ht="11.25">
      <c r="A77" s="304"/>
      <c r="B77" s="275"/>
      <c r="C77" s="275"/>
      <c r="D77" s="287" t="s">
        <v>479</v>
      </c>
      <c r="E77" s="305"/>
      <c r="F77" s="305"/>
      <c r="G77" s="305"/>
      <c r="H77" s="305"/>
      <c r="I77" s="306"/>
    </row>
    <row r="78" spans="1:9" ht="11.25">
      <c r="A78" s="304"/>
      <c r="B78" s="275"/>
      <c r="C78" s="275"/>
      <c r="D78" s="330" t="s">
        <v>480</v>
      </c>
      <c r="E78" s="305"/>
      <c r="F78" s="305"/>
      <c r="G78" s="305"/>
      <c r="H78" s="305"/>
      <c r="I78" s="306"/>
    </row>
    <row r="79" spans="1:9" ht="11.25">
      <c r="A79" s="297"/>
      <c r="B79" s="279"/>
      <c r="C79" s="279"/>
      <c r="D79" s="330"/>
      <c r="E79" s="302"/>
      <c r="F79" s="305"/>
      <c r="G79" s="305"/>
      <c r="H79" s="305"/>
      <c r="I79" s="306"/>
    </row>
    <row r="80" spans="1:9" ht="11.25">
      <c r="A80" s="309" t="s">
        <v>398</v>
      </c>
      <c r="B80" s="285"/>
      <c r="C80" s="285"/>
      <c r="D80" s="310" t="s">
        <v>481</v>
      </c>
      <c r="E80" s="311">
        <v>10000</v>
      </c>
      <c r="F80" s="311">
        <v>10000</v>
      </c>
      <c r="G80" s="311">
        <v>0</v>
      </c>
      <c r="H80" s="311">
        <v>10000</v>
      </c>
      <c r="I80" s="313">
        <v>0</v>
      </c>
    </row>
    <row r="81" spans="1:9" ht="11.25">
      <c r="A81" s="304"/>
      <c r="B81" s="275"/>
      <c r="C81" s="275"/>
      <c r="D81" s="287" t="s">
        <v>482</v>
      </c>
      <c r="E81" s="305"/>
      <c r="F81" s="305"/>
      <c r="G81" s="305"/>
      <c r="H81" s="305"/>
      <c r="I81" s="306"/>
    </row>
    <row r="82" spans="1:9" ht="11.25">
      <c r="A82" s="304"/>
      <c r="B82" s="275"/>
      <c r="C82" s="275"/>
      <c r="D82" s="287" t="s">
        <v>483</v>
      </c>
      <c r="E82" s="305"/>
      <c r="F82" s="305"/>
      <c r="G82" s="305"/>
      <c r="H82" s="305"/>
      <c r="I82" s="306"/>
    </row>
    <row r="83" spans="1:9" ht="11.25">
      <c r="A83" s="304"/>
      <c r="B83" s="275"/>
      <c r="C83" s="275"/>
      <c r="D83" s="287" t="s">
        <v>484</v>
      </c>
      <c r="E83" s="305"/>
      <c r="F83" s="305"/>
      <c r="G83" s="305"/>
      <c r="H83" s="305"/>
      <c r="I83" s="306"/>
    </row>
    <row r="84" spans="1:9" ht="11.25">
      <c r="A84" s="297"/>
      <c r="B84" s="279"/>
      <c r="C84" s="279"/>
      <c r="D84" s="332"/>
      <c r="E84" s="318"/>
      <c r="F84" s="318"/>
      <c r="G84" s="318"/>
      <c r="H84" s="318"/>
      <c r="I84" s="308"/>
    </row>
    <row r="85" spans="1:9" ht="11.25" hidden="1">
      <c r="A85" s="304"/>
      <c r="B85" s="275"/>
      <c r="C85" s="275"/>
      <c r="D85" s="321" t="s">
        <v>485</v>
      </c>
      <c r="E85" s="322"/>
      <c r="F85" s="306"/>
      <c r="G85" s="305"/>
      <c r="H85" s="305"/>
      <c r="I85" s="306"/>
    </row>
    <row r="86" spans="1:9" ht="11.25" hidden="1">
      <c r="A86" s="304"/>
      <c r="B86" s="275"/>
      <c r="C86" s="275"/>
      <c r="D86" s="321" t="s">
        <v>486</v>
      </c>
      <c r="E86" s="322"/>
      <c r="F86" s="306"/>
      <c r="G86" s="305"/>
      <c r="H86" s="305"/>
      <c r="I86" s="306"/>
    </row>
    <row r="87" spans="1:9" ht="11.25" hidden="1">
      <c r="A87" s="304"/>
      <c r="B87" s="275"/>
      <c r="C87" s="275"/>
      <c r="D87" s="321" t="s">
        <v>487</v>
      </c>
      <c r="E87" s="322"/>
      <c r="F87" s="306"/>
      <c r="G87" s="305"/>
      <c r="H87" s="305"/>
      <c r="I87" s="306"/>
    </row>
    <row r="88" spans="1:9" ht="11.25" hidden="1">
      <c r="A88" s="304"/>
      <c r="B88" s="275"/>
      <c r="C88" s="275"/>
      <c r="D88" s="321" t="s">
        <v>488</v>
      </c>
      <c r="E88" s="322"/>
      <c r="F88" s="306"/>
      <c r="G88" s="305"/>
      <c r="H88" s="305"/>
      <c r="I88" s="306"/>
    </row>
    <row r="89" spans="1:9" ht="11.25" hidden="1">
      <c r="A89" s="304"/>
      <c r="B89" s="275"/>
      <c r="C89" s="275"/>
      <c r="D89" s="321" t="s">
        <v>489</v>
      </c>
      <c r="E89" s="322"/>
      <c r="F89" s="306"/>
      <c r="G89" s="305"/>
      <c r="H89" s="305"/>
      <c r="I89" s="306"/>
    </row>
    <row r="90" spans="1:9" ht="11.25" hidden="1">
      <c r="A90" s="304"/>
      <c r="B90" s="275"/>
      <c r="C90" s="275"/>
      <c r="D90" s="321" t="s">
        <v>490</v>
      </c>
      <c r="E90" s="322"/>
      <c r="F90" s="306"/>
      <c r="G90" s="305"/>
      <c r="H90" s="305"/>
      <c r="I90" s="306"/>
    </row>
    <row r="91" spans="1:9" ht="11.25" hidden="1">
      <c r="A91" s="304"/>
      <c r="B91" s="275"/>
      <c r="C91" s="275"/>
      <c r="D91" s="321" t="s">
        <v>491</v>
      </c>
      <c r="E91" s="322"/>
      <c r="F91" s="306"/>
      <c r="G91" s="305"/>
      <c r="H91" s="305"/>
      <c r="I91" s="306"/>
    </row>
    <row r="92" spans="1:9" ht="11.25" hidden="1">
      <c r="A92" s="304"/>
      <c r="B92" s="275"/>
      <c r="C92" s="275"/>
      <c r="D92" s="321" t="s">
        <v>492</v>
      </c>
      <c r="E92" s="322"/>
      <c r="F92" s="306"/>
      <c r="G92" s="305"/>
      <c r="H92" s="305"/>
      <c r="I92" s="306"/>
    </row>
    <row r="93" spans="1:10" ht="11.25" hidden="1">
      <c r="A93" s="297"/>
      <c r="B93" s="275"/>
      <c r="C93" s="275"/>
      <c r="D93" s="321"/>
      <c r="E93" s="323"/>
      <c r="F93" s="308"/>
      <c r="G93" s="318"/>
      <c r="H93" s="318"/>
      <c r="I93" s="308"/>
      <c r="J93" s="290"/>
    </row>
    <row r="94" spans="1:10" ht="11.25" hidden="1">
      <c r="A94" s="304" t="s">
        <v>396</v>
      </c>
      <c r="B94" s="275"/>
      <c r="C94" s="275"/>
      <c r="D94" s="321" t="s">
        <v>481</v>
      </c>
      <c r="E94" s="320"/>
      <c r="F94" s="303"/>
      <c r="G94" s="302"/>
      <c r="H94" s="305"/>
      <c r="I94" s="306"/>
      <c r="J94" s="290"/>
    </row>
    <row r="95" spans="1:10" ht="11.25" hidden="1">
      <c r="A95" s="304"/>
      <c r="B95" s="275"/>
      <c r="C95" s="275"/>
      <c r="D95" s="321" t="s">
        <v>493</v>
      </c>
      <c r="E95" s="322"/>
      <c r="F95" s="306"/>
      <c r="G95" s="305"/>
      <c r="H95" s="305"/>
      <c r="I95" s="306"/>
      <c r="J95" s="290"/>
    </row>
    <row r="96" spans="1:10" ht="11.25" hidden="1">
      <c r="A96" s="304"/>
      <c r="B96" s="275"/>
      <c r="C96" s="275"/>
      <c r="D96" s="321" t="s">
        <v>494</v>
      </c>
      <c r="E96" s="322"/>
      <c r="F96" s="306"/>
      <c r="G96" s="305"/>
      <c r="H96" s="305"/>
      <c r="I96" s="306"/>
      <c r="J96" s="290"/>
    </row>
    <row r="97" spans="1:10" ht="11.25" hidden="1">
      <c r="A97" s="304"/>
      <c r="B97" s="275"/>
      <c r="C97" s="275"/>
      <c r="D97" s="321"/>
      <c r="E97" s="322"/>
      <c r="F97" s="306"/>
      <c r="G97" s="305"/>
      <c r="H97" s="305"/>
      <c r="I97" s="306"/>
      <c r="J97" s="290"/>
    </row>
    <row r="98" spans="1:10" ht="12">
      <c r="A98" s="333"/>
      <c r="B98" s="334"/>
      <c r="C98" s="334"/>
      <c r="D98" s="335" t="s">
        <v>495</v>
      </c>
      <c r="E98" s="266">
        <f>SUM(E21,E33,)</f>
        <v>370000</v>
      </c>
      <c r="F98" s="266">
        <f>SUM(F21,F33,)</f>
        <v>370000</v>
      </c>
      <c r="G98" s="266">
        <f>SUM(G21,G33)</f>
        <v>147735</v>
      </c>
      <c r="H98" s="266">
        <f>SUM(H33,H21)</f>
        <v>86000</v>
      </c>
      <c r="I98" s="336">
        <f>SUM(I33,I21)</f>
        <v>0</v>
      </c>
      <c r="J98" s="337"/>
    </row>
  </sheetData>
  <mergeCells count="15">
    <mergeCell ref="H3:J3"/>
    <mergeCell ref="D3:E3"/>
    <mergeCell ref="D4:E4"/>
    <mergeCell ref="H1:J1"/>
    <mergeCell ref="G2:K2"/>
    <mergeCell ref="D12:I12"/>
    <mergeCell ref="D8:I8"/>
    <mergeCell ref="D9:K9"/>
    <mergeCell ref="D10:J10"/>
    <mergeCell ref="A15:A19"/>
    <mergeCell ref="D15:D19"/>
    <mergeCell ref="H17:H19"/>
    <mergeCell ref="F15:I15"/>
    <mergeCell ref="G16:H16"/>
    <mergeCell ref="G17:G19"/>
  </mergeCells>
  <printOptions/>
  <pageMargins left="1.2" right="0.3937007874015748" top="0.3937007874015748" bottom="0.984251968503937" header="0.5118110236220472" footer="0.8661417322834646"/>
  <pageSetup horizontalDpi="300" verticalDpi="300" orientation="landscape" paperSize="9" scale="95" r:id="rId1"/>
  <rowBreaks count="1" manualBreakCount="1">
    <brk id="4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97"/>
  <sheetViews>
    <sheetView zoomScaleSheetLayoutView="100" workbookViewId="0" topLeftCell="A1">
      <selection activeCell="C4" sqref="C4:F4"/>
    </sheetView>
  </sheetViews>
  <sheetFormatPr defaultColWidth="9.00390625" defaultRowHeight="12.75"/>
  <cols>
    <col min="1" max="1" width="5.00390625" style="151" customWidth="1"/>
    <col min="2" max="2" width="61.875" style="151" customWidth="1"/>
    <col min="3" max="3" width="15.00390625" style="151" customWidth="1"/>
    <col min="4" max="4" width="11.875" style="151" customWidth="1"/>
    <col min="5" max="16384" width="8.00390625" style="151" customWidth="1"/>
  </cols>
  <sheetData>
    <row r="1" spans="1:4" ht="11.25" customHeight="1">
      <c r="A1" s="147"/>
      <c r="B1" s="148"/>
      <c r="C1" s="149"/>
      <c r="D1" s="150"/>
    </row>
    <row r="2" spans="2:5" ht="12.75">
      <c r="B2" s="152"/>
      <c r="C2" s="610" t="s">
        <v>218</v>
      </c>
      <c r="D2" s="610"/>
      <c r="E2" s="610"/>
    </row>
    <row r="3" spans="2:6" ht="12.75">
      <c r="B3" s="226" t="s">
        <v>11</v>
      </c>
      <c r="C3" s="226"/>
      <c r="D3" s="226"/>
      <c r="E3" s="226"/>
      <c r="F3" s="226"/>
    </row>
    <row r="4" spans="3:6" ht="12.75">
      <c r="C4" s="612" t="s">
        <v>12</v>
      </c>
      <c r="D4" s="612"/>
      <c r="E4" s="612"/>
      <c r="F4" s="612"/>
    </row>
    <row r="7" spans="2:5" ht="12.75">
      <c r="B7" s="608"/>
      <c r="C7" s="608"/>
      <c r="D7" s="608"/>
      <c r="E7" s="608"/>
    </row>
    <row r="8" spans="1:5" ht="12.75">
      <c r="A8" s="609" t="s">
        <v>577</v>
      </c>
      <c r="B8" s="609"/>
      <c r="C8" s="609"/>
      <c r="D8" s="609"/>
      <c r="E8" s="609"/>
    </row>
    <row r="9" spans="1:5" ht="11.25">
      <c r="A9" s="607" t="s">
        <v>219</v>
      </c>
      <c r="B9" s="611"/>
      <c r="C9" s="611"/>
      <c r="D9" s="611"/>
      <c r="E9" s="611"/>
    </row>
    <row r="10" spans="1:5" ht="11.25">
      <c r="A10" s="607" t="s">
        <v>220</v>
      </c>
      <c r="B10" s="607"/>
      <c r="C10" s="607"/>
      <c r="D10" s="607"/>
      <c r="E10" s="607"/>
    </row>
    <row r="11" spans="1:5" ht="12.75">
      <c r="A11" s="153"/>
      <c r="B11" s="153"/>
      <c r="C11" s="153"/>
      <c r="D11" s="153"/>
      <c r="E11" s="153"/>
    </row>
    <row r="12" spans="2:3" ht="11.25">
      <c r="B12" s="154"/>
      <c r="C12" s="154"/>
    </row>
    <row r="13" spans="2:3" ht="11.25">
      <c r="B13" s="154"/>
      <c r="C13" s="154"/>
    </row>
    <row r="14" spans="1:4" ht="42" customHeight="1">
      <c r="A14" s="207" t="s">
        <v>282</v>
      </c>
      <c r="B14" s="208" t="s">
        <v>221</v>
      </c>
      <c r="C14" s="209" t="s">
        <v>231</v>
      </c>
      <c r="D14" s="209" t="s">
        <v>229</v>
      </c>
    </row>
    <row r="15" spans="1:4" ht="9" customHeight="1">
      <c r="A15" s="155">
        <v>1</v>
      </c>
      <c r="B15" s="156">
        <v>2</v>
      </c>
      <c r="C15" s="156">
        <v>3</v>
      </c>
      <c r="D15" s="157">
        <v>4</v>
      </c>
    </row>
    <row r="16" spans="1:4" ht="18" customHeight="1">
      <c r="A16" s="158" t="s">
        <v>259</v>
      </c>
      <c r="B16" s="158" t="s">
        <v>222</v>
      </c>
      <c r="C16" s="159">
        <v>41167280</v>
      </c>
      <c r="D16" s="192">
        <f>C16/C20</f>
        <v>0.5709675033809557</v>
      </c>
    </row>
    <row r="17" spans="1:4" ht="18" customHeight="1">
      <c r="A17" s="158" t="s">
        <v>260</v>
      </c>
      <c r="B17" s="158" t="s">
        <v>223</v>
      </c>
      <c r="C17" s="159">
        <v>16817313</v>
      </c>
      <c r="D17" s="192">
        <f>C17/C20</f>
        <v>0.233246870261676</v>
      </c>
    </row>
    <row r="18" spans="1:4" ht="38.25" customHeight="1">
      <c r="A18" s="162" t="s">
        <v>261</v>
      </c>
      <c r="B18" s="163" t="s">
        <v>224</v>
      </c>
      <c r="C18" s="387">
        <v>6741920</v>
      </c>
      <c r="D18" s="194">
        <f>C18/C20</f>
        <v>0.09350671772325334</v>
      </c>
    </row>
    <row r="19" spans="1:4" ht="38.25" customHeight="1">
      <c r="A19" s="162" t="s">
        <v>251</v>
      </c>
      <c r="B19" s="160" t="s">
        <v>522</v>
      </c>
      <c r="C19" s="161">
        <v>7374403</v>
      </c>
      <c r="D19" s="194">
        <f>C19/C20</f>
        <v>0.102278908634115</v>
      </c>
    </row>
    <row r="20" spans="2:4" ht="12.75">
      <c r="B20" s="217" t="s">
        <v>225</v>
      </c>
      <c r="C20" s="218">
        <f>SUM(C16:C19)</f>
        <v>72100916</v>
      </c>
      <c r="D20" s="219">
        <f>SUM(D16:D19)</f>
        <v>1</v>
      </c>
    </row>
    <row r="21" spans="2:3" ht="11.25">
      <c r="B21" s="154"/>
      <c r="C21" s="154"/>
    </row>
    <row r="22" spans="2:3" ht="11.25">
      <c r="B22" s="154"/>
      <c r="C22" s="154"/>
    </row>
    <row r="23" spans="2:3" ht="11.25">
      <c r="B23" s="154"/>
      <c r="C23" s="154"/>
    </row>
    <row r="24" spans="2:3" ht="11.25">
      <c r="B24" s="154"/>
      <c r="C24" s="154"/>
    </row>
    <row r="25" spans="2:3" ht="11.25">
      <c r="B25" s="154"/>
      <c r="C25" s="154"/>
    </row>
    <row r="26" spans="2:3" ht="11.25">
      <c r="B26" s="154"/>
      <c r="C26" s="154"/>
    </row>
    <row r="27" spans="2:3" ht="11.25">
      <c r="B27" s="154"/>
      <c r="C27" s="154"/>
    </row>
    <row r="28" spans="2:3" ht="11.25">
      <c r="B28" s="154"/>
      <c r="C28" s="154"/>
    </row>
    <row r="29" spans="2:3" ht="11.25">
      <c r="B29" s="154"/>
      <c r="C29" s="154"/>
    </row>
    <row r="30" spans="2:3" ht="11.25">
      <c r="B30" s="154"/>
      <c r="C30" s="154"/>
    </row>
    <row r="31" spans="2:3" ht="11.25">
      <c r="B31" s="154"/>
      <c r="C31" s="154"/>
    </row>
    <row r="32" spans="2:3" ht="11.25">
      <c r="B32" s="154"/>
      <c r="C32" s="154"/>
    </row>
    <row r="33" spans="2:3" ht="11.25">
      <c r="B33" s="154"/>
      <c r="C33" s="154"/>
    </row>
    <row r="34" spans="2:3" ht="11.25">
      <c r="B34" s="154"/>
      <c r="C34" s="154"/>
    </row>
    <row r="35" spans="2:3" ht="11.25">
      <c r="B35" s="154"/>
      <c r="C35" s="154"/>
    </row>
    <row r="36" spans="2:3" ht="11.25">
      <c r="B36" s="154"/>
      <c r="C36" s="154"/>
    </row>
    <row r="37" spans="2:3" ht="11.25">
      <c r="B37" s="154"/>
      <c r="C37" s="154"/>
    </row>
    <row r="38" spans="2:3" ht="11.25">
      <c r="B38" s="154"/>
      <c r="C38" s="154"/>
    </row>
    <row r="39" spans="2:3" ht="11.25">
      <c r="B39" s="154"/>
      <c r="C39" s="154"/>
    </row>
    <row r="40" spans="2:3" ht="11.25">
      <c r="B40" s="154"/>
      <c r="C40" s="154"/>
    </row>
    <row r="41" spans="2:3" ht="11.25">
      <c r="B41" s="154"/>
      <c r="C41" s="154"/>
    </row>
    <row r="42" spans="2:3" ht="11.25">
      <c r="B42" s="154"/>
      <c r="C42" s="154"/>
    </row>
    <row r="43" spans="2:3" ht="11.25">
      <c r="B43" s="154"/>
      <c r="C43" s="154"/>
    </row>
    <row r="44" spans="2:3" ht="11.25">
      <c r="B44" s="154"/>
      <c r="C44" s="154"/>
    </row>
    <row r="45" spans="2:3" ht="11.25">
      <c r="B45" s="154"/>
      <c r="C45" s="154"/>
    </row>
    <row r="46" spans="2:3" ht="11.25">
      <c r="B46" s="154"/>
      <c r="C46" s="154"/>
    </row>
    <row r="47" spans="2:3" ht="11.25">
      <c r="B47" s="154"/>
      <c r="C47" s="154"/>
    </row>
    <row r="48" spans="2:3" ht="11.25">
      <c r="B48" s="154"/>
      <c r="C48" s="154"/>
    </row>
    <row r="49" spans="2:3" ht="11.25">
      <c r="B49" s="154"/>
      <c r="C49" s="154"/>
    </row>
    <row r="50" spans="2:3" ht="11.25">
      <c r="B50" s="154"/>
      <c r="C50" s="154"/>
    </row>
    <row r="51" spans="2:3" ht="11.25">
      <c r="B51" s="154"/>
      <c r="C51" s="154"/>
    </row>
    <row r="52" spans="2:3" ht="11.25">
      <c r="B52" s="154"/>
      <c r="C52" s="154"/>
    </row>
    <row r="53" spans="2:3" ht="11.25">
      <c r="B53" s="154"/>
      <c r="C53" s="154"/>
    </row>
    <row r="54" spans="2:3" ht="11.25">
      <c r="B54" s="154"/>
      <c r="C54" s="154"/>
    </row>
    <row r="55" spans="2:3" ht="11.25">
      <c r="B55" s="154"/>
      <c r="C55" s="154"/>
    </row>
    <row r="56" spans="2:3" ht="11.25">
      <c r="B56" s="154"/>
      <c r="C56" s="154"/>
    </row>
    <row r="57" spans="2:3" ht="11.25">
      <c r="B57" s="154"/>
      <c r="C57" s="154"/>
    </row>
    <row r="58" spans="2:3" ht="11.25">
      <c r="B58" s="154"/>
      <c r="C58" s="154"/>
    </row>
    <row r="59" spans="2:3" ht="11.25">
      <c r="B59" s="154"/>
      <c r="C59" s="154"/>
    </row>
    <row r="60" spans="2:3" ht="11.25">
      <c r="B60" s="154"/>
      <c r="C60" s="154"/>
    </row>
    <row r="61" spans="2:3" ht="11.25">
      <c r="B61" s="154"/>
      <c r="C61" s="154"/>
    </row>
    <row r="62" spans="2:3" ht="11.25">
      <c r="B62" s="154"/>
      <c r="C62" s="154"/>
    </row>
    <row r="63" spans="2:3" ht="11.25">
      <c r="B63" s="154"/>
      <c r="C63" s="154"/>
    </row>
    <row r="64" spans="2:3" ht="11.25">
      <c r="B64" s="154"/>
      <c r="C64" s="154"/>
    </row>
    <row r="65" spans="2:3" ht="11.25">
      <c r="B65" s="154"/>
      <c r="C65" s="154"/>
    </row>
    <row r="66" spans="2:3" ht="11.25">
      <c r="B66" s="154"/>
      <c r="C66" s="154"/>
    </row>
    <row r="67" spans="2:3" ht="11.25">
      <c r="B67" s="154"/>
      <c r="C67" s="154"/>
    </row>
    <row r="68" spans="2:3" ht="11.25">
      <c r="B68" s="154"/>
      <c r="C68" s="154"/>
    </row>
    <row r="69" spans="2:3" ht="11.25">
      <c r="B69" s="154"/>
      <c r="C69" s="154"/>
    </row>
    <row r="70" spans="2:3" ht="11.25">
      <c r="B70" s="154"/>
      <c r="C70" s="154"/>
    </row>
    <row r="71" spans="2:3" ht="11.25">
      <c r="B71" s="154"/>
      <c r="C71" s="154"/>
    </row>
    <row r="72" spans="2:3" ht="11.25">
      <c r="B72" s="154"/>
      <c r="C72" s="154"/>
    </row>
    <row r="73" spans="2:3" ht="11.25">
      <c r="B73" s="154"/>
      <c r="C73" s="154"/>
    </row>
    <row r="74" spans="2:3" ht="11.25">
      <c r="B74" s="154"/>
      <c r="C74" s="154"/>
    </row>
    <row r="75" spans="2:3" ht="11.25">
      <c r="B75" s="154"/>
      <c r="C75" s="154"/>
    </row>
    <row r="76" spans="2:3" ht="11.25">
      <c r="B76" s="154"/>
      <c r="C76" s="154"/>
    </row>
    <row r="77" spans="2:3" ht="11.25">
      <c r="B77" s="154"/>
      <c r="C77" s="154"/>
    </row>
    <row r="78" spans="2:3" ht="11.25">
      <c r="B78" s="154"/>
      <c r="C78" s="154"/>
    </row>
    <row r="79" spans="2:3" ht="11.25">
      <c r="B79" s="154"/>
      <c r="C79" s="154"/>
    </row>
    <row r="80" spans="2:3" ht="11.25">
      <c r="B80" s="154"/>
      <c r="C80" s="154"/>
    </row>
    <row r="81" spans="2:3" ht="11.25">
      <c r="B81" s="154"/>
      <c r="C81" s="154"/>
    </row>
    <row r="82" spans="2:3" ht="11.25">
      <c r="B82" s="154"/>
      <c r="C82" s="154"/>
    </row>
    <row r="83" spans="2:3" ht="11.25">
      <c r="B83" s="154"/>
      <c r="C83" s="154"/>
    </row>
    <row r="84" spans="2:3" ht="11.25">
      <c r="B84" s="154"/>
      <c r="C84" s="154"/>
    </row>
    <row r="85" spans="2:3" ht="11.25">
      <c r="B85" s="154"/>
      <c r="C85" s="154"/>
    </row>
    <row r="86" spans="2:3" ht="11.25">
      <c r="B86" s="154"/>
      <c r="C86" s="154"/>
    </row>
    <row r="87" spans="2:3" ht="11.25">
      <c r="B87" s="154"/>
      <c r="C87" s="154"/>
    </row>
    <row r="88" spans="2:3" ht="11.25">
      <c r="B88" s="154"/>
      <c r="C88" s="154"/>
    </row>
    <row r="89" spans="2:3" ht="11.25">
      <c r="B89" s="154"/>
      <c r="C89" s="154"/>
    </row>
    <row r="90" spans="2:3" ht="11.25">
      <c r="B90" s="154"/>
      <c r="C90" s="154"/>
    </row>
    <row r="91" spans="2:3" ht="11.25">
      <c r="B91" s="154"/>
      <c r="C91" s="154"/>
    </row>
    <row r="92" spans="2:3" ht="11.25">
      <c r="B92" s="154"/>
      <c r="C92" s="154"/>
    </row>
    <row r="93" spans="2:3" ht="11.25">
      <c r="B93" s="154"/>
      <c r="C93" s="154"/>
    </row>
    <row r="94" spans="2:3" ht="11.25">
      <c r="B94" s="154"/>
      <c r="C94" s="154"/>
    </row>
    <row r="95" spans="2:3" ht="11.25">
      <c r="B95" s="154"/>
      <c r="C95" s="154"/>
    </row>
    <row r="96" spans="2:3" ht="11.25">
      <c r="B96" s="154"/>
      <c r="C96" s="154"/>
    </row>
    <row r="97" spans="2:3" ht="11.25">
      <c r="B97" s="154"/>
      <c r="C97" s="154"/>
    </row>
    <row r="98" spans="2:3" ht="11.25">
      <c r="B98" s="154"/>
      <c r="C98" s="154"/>
    </row>
    <row r="99" spans="2:3" ht="11.25">
      <c r="B99" s="154"/>
      <c r="C99" s="154"/>
    </row>
    <row r="100" spans="2:3" ht="11.25">
      <c r="B100" s="154"/>
      <c r="C100" s="154"/>
    </row>
    <row r="101" spans="2:3" ht="11.25">
      <c r="B101" s="154"/>
      <c r="C101" s="154"/>
    </row>
    <row r="102" spans="2:3" ht="11.25">
      <c r="B102" s="154"/>
      <c r="C102" s="154"/>
    </row>
    <row r="103" spans="2:3" ht="11.25">
      <c r="B103" s="154"/>
      <c r="C103" s="154"/>
    </row>
    <row r="104" spans="2:3" ht="11.25">
      <c r="B104" s="154"/>
      <c r="C104" s="154"/>
    </row>
    <row r="105" spans="2:3" ht="11.25">
      <c r="B105" s="154"/>
      <c r="C105" s="154"/>
    </row>
    <row r="106" spans="2:3" ht="11.25">
      <c r="B106" s="154"/>
      <c r="C106" s="154"/>
    </row>
    <row r="107" spans="2:3" ht="11.25">
      <c r="B107" s="154"/>
      <c r="C107" s="154"/>
    </row>
    <row r="108" spans="2:3" ht="11.25">
      <c r="B108" s="154"/>
      <c r="C108" s="154"/>
    </row>
    <row r="109" spans="2:3" ht="11.25">
      <c r="B109" s="154"/>
      <c r="C109" s="154"/>
    </row>
    <row r="110" spans="2:3" ht="11.25">
      <c r="B110" s="154"/>
      <c r="C110" s="154"/>
    </row>
    <row r="111" spans="2:3" ht="11.25">
      <c r="B111" s="154"/>
      <c r="C111" s="154"/>
    </row>
    <row r="112" spans="2:3" ht="11.25">
      <c r="B112" s="154"/>
      <c r="C112" s="154"/>
    </row>
    <row r="113" spans="2:3" ht="11.25">
      <c r="B113" s="154"/>
      <c r="C113" s="154"/>
    </row>
    <row r="114" spans="2:3" ht="11.25">
      <c r="B114" s="154"/>
      <c r="C114" s="154"/>
    </row>
    <row r="115" spans="2:3" ht="11.25">
      <c r="B115" s="154"/>
      <c r="C115" s="154"/>
    </row>
    <row r="116" spans="2:3" ht="11.25">
      <c r="B116" s="154"/>
      <c r="C116" s="154"/>
    </row>
    <row r="117" spans="2:3" ht="11.25">
      <c r="B117" s="154"/>
      <c r="C117" s="154"/>
    </row>
    <row r="118" spans="2:3" ht="11.25">
      <c r="B118" s="154"/>
      <c r="C118" s="154"/>
    </row>
    <row r="119" spans="2:3" ht="11.25">
      <c r="B119" s="154"/>
      <c r="C119" s="154"/>
    </row>
    <row r="120" spans="2:3" ht="11.25">
      <c r="B120" s="154"/>
      <c r="C120" s="154"/>
    </row>
    <row r="121" spans="2:3" ht="11.25">
      <c r="B121" s="154"/>
      <c r="C121" s="154"/>
    </row>
    <row r="122" spans="2:3" ht="11.25">
      <c r="B122" s="154"/>
      <c r="C122" s="154"/>
    </row>
    <row r="123" spans="2:3" ht="11.25">
      <c r="B123" s="154"/>
      <c r="C123" s="154"/>
    </row>
    <row r="124" spans="2:3" ht="11.25">
      <c r="B124" s="154"/>
      <c r="C124" s="154"/>
    </row>
    <row r="125" spans="2:3" ht="11.25">
      <c r="B125" s="154"/>
      <c r="C125" s="154"/>
    </row>
    <row r="126" spans="2:3" ht="11.25">
      <c r="B126" s="154"/>
      <c r="C126" s="154"/>
    </row>
    <row r="127" spans="2:3" ht="11.25">
      <c r="B127" s="154"/>
      <c r="C127" s="154"/>
    </row>
    <row r="128" spans="2:3" ht="11.25">
      <c r="B128" s="154"/>
      <c r="C128" s="154"/>
    </row>
    <row r="129" spans="2:3" ht="11.25">
      <c r="B129" s="154"/>
      <c r="C129" s="154"/>
    </row>
    <row r="130" spans="2:3" ht="11.25">
      <c r="B130" s="154"/>
      <c r="C130" s="154"/>
    </row>
    <row r="131" spans="2:3" ht="11.25">
      <c r="B131" s="154"/>
      <c r="C131" s="154"/>
    </row>
    <row r="132" spans="2:3" ht="11.25">
      <c r="B132" s="154"/>
      <c r="C132" s="154"/>
    </row>
    <row r="133" spans="2:3" ht="11.25">
      <c r="B133" s="154"/>
      <c r="C133" s="154"/>
    </row>
    <row r="134" spans="2:3" ht="11.25">
      <c r="B134" s="154"/>
      <c r="C134" s="154"/>
    </row>
    <row r="135" spans="2:3" ht="11.25">
      <c r="B135" s="154"/>
      <c r="C135" s="154"/>
    </row>
    <row r="136" spans="2:3" ht="11.25">
      <c r="B136" s="154"/>
      <c r="C136" s="154"/>
    </row>
    <row r="137" spans="2:3" ht="11.25">
      <c r="B137" s="154"/>
      <c r="C137" s="154"/>
    </row>
    <row r="138" spans="2:3" ht="11.25">
      <c r="B138" s="154"/>
      <c r="C138" s="154"/>
    </row>
    <row r="139" spans="2:3" ht="11.25">
      <c r="B139" s="154"/>
      <c r="C139" s="154"/>
    </row>
    <row r="140" spans="2:3" ht="11.25">
      <c r="B140" s="154"/>
      <c r="C140" s="154"/>
    </row>
    <row r="141" spans="2:3" ht="11.25">
      <c r="B141" s="154"/>
      <c r="C141" s="154"/>
    </row>
    <row r="142" spans="2:3" ht="11.25">
      <c r="B142" s="154"/>
      <c r="C142" s="154"/>
    </row>
    <row r="143" spans="2:3" ht="11.25">
      <c r="B143" s="154"/>
      <c r="C143" s="154"/>
    </row>
    <row r="144" spans="2:3" ht="11.25">
      <c r="B144" s="154"/>
      <c r="C144" s="154"/>
    </row>
    <row r="145" spans="2:3" ht="11.25">
      <c r="B145" s="154"/>
      <c r="C145" s="154"/>
    </row>
    <row r="146" spans="2:3" ht="11.25">
      <c r="B146" s="154"/>
      <c r="C146" s="154"/>
    </row>
    <row r="147" spans="2:3" ht="11.25">
      <c r="B147" s="154"/>
      <c r="C147" s="154"/>
    </row>
    <row r="148" spans="2:3" ht="11.25">
      <c r="B148" s="154"/>
      <c r="C148" s="154"/>
    </row>
    <row r="149" spans="2:3" ht="11.25">
      <c r="B149" s="154"/>
      <c r="C149" s="154"/>
    </row>
    <row r="150" spans="2:3" ht="11.25">
      <c r="B150" s="154"/>
      <c r="C150" s="154"/>
    </row>
    <row r="151" spans="2:3" ht="11.25">
      <c r="B151" s="154"/>
      <c r="C151" s="154"/>
    </row>
    <row r="152" spans="2:3" ht="11.25">
      <c r="B152" s="154"/>
      <c r="C152" s="154"/>
    </row>
    <row r="153" spans="2:3" ht="11.25">
      <c r="B153" s="154"/>
      <c r="C153" s="154"/>
    </row>
    <row r="154" spans="2:3" ht="11.25">
      <c r="B154" s="154"/>
      <c r="C154" s="154"/>
    </row>
    <row r="155" spans="2:3" ht="11.25">
      <c r="B155" s="154"/>
      <c r="C155" s="154"/>
    </row>
    <row r="156" spans="2:3" ht="11.25">
      <c r="B156" s="154"/>
      <c r="C156" s="154"/>
    </row>
    <row r="157" spans="2:3" ht="11.25">
      <c r="B157" s="154"/>
      <c r="C157" s="154"/>
    </row>
    <row r="158" spans="2:3" ht="11.25">
      <c r="B158" s="154"/>
      <c r="C158" s="154"/>
    </row>
    <row r="159" spans="2:3" ht="11.25">
      <c r="B159" s="154"/>
      <c r="C159" s="154"/>
    </row>
    <row r="160" spans="2:3" ht="11.25">
      <c r="B160" s="154"/>
      <c r="C160" s="154"/>
    </row>
    <row r="161" spans="2:3" ht="11.25">
      <c r="B161" s="154"/>
      <c r="C161" s="154"/>
    </row>
    <row r="162" spans="2:3" ht="11.25">
      <c r="B162" s="154"/>
      <c r="C162" s="154"/>
    </row>
    <row r="163" spans="2:3" ht="11.25">
      <c r="B163" s="154"/>
      <c r="C163" s="154"/>
    </row>
    <row r="164" spans="2:3" ht="11.25">
      <c r="B164" s="154"/>
      <c r="C164" s="154"/>
    </row>
    <row r="165" spans="2:3" ht="11.25">
      <c r="B165" s="154"/>
      <c r="C165" s="154"/>
    </row>
    <row r="166" spans="2:3" ht="11.25">
      <c r="B166" s="154"/>
      <c r="C166" s="154"/>
    </row>
    <row r="167" spans="2:3" ht="11.25">
      <c r="B167" s="154"/>
      <c r="C167" s="154"/>
    </row>
    <row r="168" spans="2:3" ht="11.25">
      <c r="B168" s="154"/>
      <c r="C168" s="154"/>
    </row>
    <row r="169" spans="2:3" ht="11.25">
      <c r="B169" s="154"/>
      <c r="C169" s="154"/>
    </row>
    <row r="170" spans="2:3" ht="11.25">
      <c r="B170" s="154"/>
      <c r="C170" s="154"/>
    </row>
    <row r="171" spans="2:3" ht="11.25">
      <c r="B171" s="154"/>
      <c r="C171" s="154"/>
    </row>
    <row r="172" spans="2:3" ht="11.25">
      <c r="B172" s="154"/>
      <c r="C172" s="154"/>
    </row>
    <row r="173" spans="2:3" ht="11.25">
      <c r="B173" s="154"/>
      <c r="C173" s="154"/>
    </row>
    <row r="174" spans="2:3" ht="11.25">
      <c r="B174" s="154"/>
      <c r="C174" s="154"/>
    </row>
    <row r="175" spans="2:3" ht="11.25">
      <c r="B175" s="154"/>
      <c r="C175" s="154"/>
    </row>
    <row r="176" spans="2:3" ht="11.25">
      <c r="B176" s="154"/>
      <c r="C176" s="154"/>
    </row>
    <row r="177" spans="2:3" ht="11.25">
      <c r="B177" s="154"/>
      <c r="C177" s="154"/>
    </row>
    <row r="178" spans="2:3" ht="11.25">
      <c r="B178" s="154"/>
      <c r="C178" s="154"/>
    </row>
    <row r="179" spans="2:3" ht="11.25">
      <c r="B179" s="154"/>
      <c r="C179" s="154"/>
    </row>
    <row r="180" spans="2:3" ht="11.25">
      <c r="B180" s="154"/>
      <c r="C180" s="154"/>
    </row>
    <row r="181" spans="2:3" ht="11.25">
      <c r="B181" s="154"/>
      <c r="C181" s="154"/>
    </row>
    <row r="182" spans="2:3" ht="11.25">
      <c r="B182" s="154"/>
      <c r="C182" s="154"/>
    </row>
    <row r="183" spans="2:3" ht="11.25">
      <c r="B183" s="154"/>
      <c r="C183" s="154"/>
    </row>
    <row r="184" spans="2:3" ht="11.25">
      <c r="B184" s="154"/>
      <c r="C184" s="154"/>
    </row>
    <row r="185" spans="2:3" ht="11.25">
      <c r="B185" s="154"/>
      <c r="C185" s="154"/>
    </row>
    <row r="186" spans="2:3" ht="11.25">
      <c r="B186" s="154"/>
      <c r="C186" s="154"/>
    </row>
    <row r="187" spans="2:3" ht="11.25">
      <c r="B187" s="154"/>
      <c r="C187" s="154"/>
    </row>
    <row r="188" spans="2:3" ht="11.25">
      <c r="B188" s="154"/>
      <c r="C188" s="154"/>
    </row>
    <row r="189" spans="2:3" ht="11.25">
      <c r="B189" s="154"/>
      <c r="C189" s="154"/>
    </row>
    <row r="190" spans="2:3" ht="11.25">
      <c r="B190" s="154"/>
      <c r="C190" s="154"/>
    </row>
    <row r="191" spans="2:3" ht="11.25">
      <c r="B191" s="154"/>
      <c r="C191" s="154"/>
    </row>
    <row r="192" spans="2:3" ht="11.25">
      <c r="B192" s="154"/>
      <c r="C192" s="154"/>
    </row>
    <row r="193" spans="2:3" ht="11.25">
      <c r="B193" s="154"/>
      <c r="C193" s="154"/>
    </row>
    <row r="194" spans="2:3" ht="11.25">
      <c r="B194" s="154"/>
      <c r="C194" s="154"/>
    </row>
    <row r="195" spans="2:3" ht="11.25">
      <c r="B195" s="154"/>
      <c r="C195" s="154"/>
    </row>
    <row r="196" spans="2:3" ht="11.25">
      <c r="B196" s="154"/>
      <c r="C196" s="154"/>
    </row>
    <row r="197" spans="2:3" ht="11.25">
      <c r="B197" s="154"/>
      <c r="C197" s="154"/>
    </row>
  </sheetData>
  <mergeCells count="6">
    <mergeCell ref="A10:E10"/>
    <mergeCell ref="B7:E7"/>
    <mergeCell ref="A8:E8"/>
    <mergeCell ref="C2:E2"/>
    <mergeCell ref="A9:E9"/>
    <mergeCell ref="C4:F4"/>
  </mergeCells>
  <printOptions/>
  <pageMargins left="1.32" right="0.3937007874015748" top="0.68" bottom="0.984251968503937" header="0.5118110236220472" footer="0.8661417322834646"/>
  <pageSetup horizontalDpi="300" verticalDpi="300" orientation="portrait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0"/>
  <sheetViews>
    <sheetView workbookViewId="0" topLeftCell="E1">
      <selection activeCell="D94" sqref="D94"/>
    </sheetView>
  </sheetViews>
  <sheetFormatPr defaultColWidth="9.00390625" defaultRowHeight="12.75"/>
  <cols>
    <col min="1" max="1" width="5.375" style="1" customWidth="1"/>
    <col min="2" max="2" width="8.75390625" style="1" customWidth="1"/>
    <col min="3" max="3" width="44.375" style="1" customWidth="1"/>
    <col min="4" max="5" width="11.625" style="1" customWidth="1"/>
    <col min="6" max="6" width="13.375" style="1" customWidth="1"/>
    <col min="7" max="7" width="11.625" style="1" customWidth="1"/>
    <col min="8" max="8" width="11.25390625" style="1" customWidth="1"/>
    <col min="9" max="9" width="11.625" style="1" customWidth="1"/>
    <col min="10" max="10" width="10.75390625" style="1" customWidth="1"/>
    <col min="11" max="11" width="12.375" style="1" customWidth="1"/>
    <col min="12" max="12" width="11.875" style="1" customWidth="1"/>
    <col min="13" max="14" width="10.75390625" style="1" customWidth="1"/>
    <col min="15" max="15" width="11.75390625" style="1" customWidth="1"/>
  </cols>
  <sheetData>
    <row r="1" spans="1:15" ht="18">
      <c r="A1" s="613" t="s">
        <v>148</v>
      </c>
      <c r="B1" s="613"/>
      <c r="C1" s="613"/>
      <c r="D1" s="613"/>
      <c r="E1" s="613"/>
      <c r="F1" s="613"/>
      <c r="G1" s="613"/>
      <c r="H1" s="613"/>
      <c r="I1" s="613"/>
      <c r="J1" s="613"/>
      <c r="K1" s="613"/>
      <c r="L1" s="613"/>
      <c r="M1" s="613"/>
      <c r="N1" s="613"/>
      <c r="O1" s="613"/>
    </row>
    <row r="2" spans="1:8" ht="18">
      <c r="A2" s="3"/>
      <c r="B2" s="3"/>
      <c r="C2" s="3"/>
      <c r="D2" s="3"/>
      <c r="E2" s="3"/>
      <c r="F2" s="3"/>
      <c r="G2" s="3"/>
      <c r="H2" s="3"/>
    </row>
    <row r="3" spans="1:15" ht="12.75">
      <c r="A3" s="34"/>
      <c r="B3" s="34"/>
      <c r="C3" s="34"/>
      <c r="D3" s="34"/>
      <c r="E3" s="34"/>
      <c r="F3" s="34"/>
      <c r="G3" s="34"/>
      <c r="I3" s="12"/>
      <c r="J3" s="12"/>
      <c r="K3" s="12"/>
      <c r="L3" s="12"/>
      <c r="M3" s="12"/>
      <c r="N3" s="12"/>
      <c r="O3" s="165" t="s">
        <v>281</v>
      </c>
    </row>
    <row r="4" spans="1:15" s="36" customFormat="1" ht="18.75" customHeight="1">
      <c r="A4" s="614" t="s">
        <v>252</v>
      </c>
      <c r="B4" s="614" t="s">
        <v>253</v>
      </c>
      <c r="C4" s="614" t="s">
        <v>264</v>
      </c>
      <c r="D4" s="614" t="s">
        <v>76</v>
      </c>
      <c r="E4" s="614" t="s">
        <v>286</v>
      </c>
      <c r="F4" s="614"/>
      <c r="G4" s="614"/>
      <c r="H4" s="614"/>
      <c r="I4" s="614"/>
      <c r="J4" s="615"/>
      <c r="K4" s="615"/>
      <c r="L4" s="615"/>
      <c r="M4" s="615"/>
      <c r="N4" s="615"/>
      <c r="O4" s="614"/>
    </row>
    <row r="5" spans="1:15" s="36" customFormat="1" ht="20.25" customHeight="1">
      <c r="A5" s="614"/>
      <c r="B5" s="614"/>
      <c r="C5" s="614"/>
      <c r="D5" s="614"/>
      <c r="E5" s="614" t="s">
        <v>272</v>
      </c>
      <c r="F5" s="618" t="s">
        <v>255</v>
      </c>
      <c r="G5" s="619"/>
      <c r="H5" s="619"/>
      <c r="I5" s="619"/>
      <c r="J5" s="619"/>
      <c r="K5" s="619"/>
      <c r="L5" s="619"/>
      <c r="M5" s="619"/>
      <c r="N5" s="616"/>
      <c r="O5" s="616" t="s">
        <v>275</v>
      </c>
    </row>
    <row r="6" spans="1:15" s="36" customFormat="1" ht="60" customHeight="1">
      <c r="A6" s="614"/>
      <c r="B6" s="614"/>
      <c r="C6" s="614"/>
      <c r="D6" s="614"/>
      <c r="E6" s="614"/>
      <c r="F6" s="618" t="s">
        <v>149</v>
      </c>
      <c r="G6" s="616"/>
      <c r="H6" s="618" t="s">
        <v>150</v>
      </c>
      <c r="I6" s="616"/>
      <c r="J6" s="588" t="s">
        <v>159</v>
      </c>
      <c r="K6" s="615" t="s">
        <v>161</v>
      </c>
      <c r="L6" s="620" t="s">
        <v>160</v>
      </c>
      <c r="M6" s="615" t="s">
        <v>289</v>
      </c>
      <c r="N6" s="615" t="s">
        <v>296</v>
      </c>
      <c r="O6" s="616"/>
    </row>
    <row r="7" spans="1:15" s="36" customFormat="1" ht="120" customHeight="1">
      <c r="A7" s="614"/>
      <c r="B7" s="614"/>
      <c r="C7" s="614"/>
      <c r="D7" s="614"/>
      <c r="E7" s="614"/>
      <c r="F7" s="392" t="s">
        <v>155</v>
      </c>
      <c r="G7" s="392" t="s">
        <v>156</v>
      </c>
      <c r="H7" s="205" t="s">
        <v>157</v>
      </c>
      <c r="I7" s="206" t="s">
        <v>158</v>
      </c>
      <c r="J7" s="589"/>
      <c r="K7" s="617"/>
      <c r="L7" s="587"/>
      <c r="M7" s="617"/>
      <c r="N7" s="617"/>
      <c r="O7" s="616"/>
    </row>
    <row r="8" spans="1:15" s="36" customFormat="1" ht="6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  <c r="K8" s="37">
        <v>11</v>
      </c>
      <c r="L8" s="37">
        <v>12</v>
      </c>
      <c r="M8" s="37">
        <v>13</v>
      </c>
      <c r="N8" s="37">
        <v>14</v>
      </c>
      <c r="O8" s="37">
        <v>15</v>
      </c>
    </row>
    <row r="9" spans="1:15" s="36" customFormat="1" ht="12.75">
      <c r="A9" s="129" t="s">
        <v>402</v>
      </c>
      <c r="B9" s="130"/>
      <c r="C9" s="131" t="s">
        <v>404</v>
      </c>
      <c r="D9" s="220">
        <f>SUM(D10:D12)</f>
        <v>26200</v>
      </c>
      <c r="E9" s="220">
        <f>SUM(E10:E12)</f>
        <v>26200</v>
      </c>
      <c r="F9" s="220">
        <f>SUM(F10:F12)</f>
        <v>0</v>
      </c>
      <c r="G9" s="220">
        <f>SUM(G10:G12)</f>
        <v>26200</v>
      </c>
      <c r="H9" s="220">
        <v>0</v>
      </c>
      <c r="I9" s="220">
        <v>0</v>
      </c>
      <c r="J9" s="220">
        <v>0</v>
      </c>
      <c r="K9" s="220">
        <v>0</v>
      </c>
      <c r="L9" s="220">
        <v>0</v>
      </c>
      <c r="M9" s="220">
        <v>0</v>
      </c>
      <c r="N9" s="220">
        <v>0</v>
      </c>
      <c r="O9" s="220">
        <v>0</v>
      </c>
    </row>
    <row r="10" spans="1:15" s="36" customFormat="1" ht="12.75">
      <c r="A10" s="38"/>
      <c r="B10" s="61" t="s">
        <v>403</v>
      </c>
      <c r="C10" s="38" t="s">
        <v>405</v>
      </c>
      <c r="D10" s="221">
        <v>200</v>
      </c>
      <c r="E10" s="221">
        <v>200</v>
      </c>
      <c r="F10" s="221">
        <v>0</v>
      </c>
      <c r="G10" s="221">
        <v>200</v>
      </c>
      <c r="H10" s="221">
        <v>0</v>
      </c>
      <c r="I10" s="221">
        <v>0</v>
      </c>
      <c r="J10" s="221">
        <v>0</v>
      </c>
      <c r="K10" s="221">
        <v>0</v>
      </c>
      <c r="L10" s="221">
        <v>0</v>
      </c>
      <c r="M10" s="221">
        <v>0</v>
      </c>
      <c r="N10" s="221">
        <v>0</v>
      </c>
      <c r="O10" s="221">
        <v>0</v>
      </c>
    </row>
    <row r="11" spans="1:15" s="36" customFormat="1" ht="12.75">
      <c r="A11" s="38"/>
      <c r="B11" s="61" t="s">
        <v>406</v>
      </c>
      <c r="C11" s="38" t="s">
        <v>407</v>
      </c>
      <c r="D11" s="221">
        <v>23000</v>
      </c>
      <c r="E11" s="221">
        <v>23000</v>
      </c>
      <c r="F11" s="221">
        <v>0</v>
      </c>
      <c r="G11" s="221">
        <v>23000</v>
      </c>
      <c r="H11" s="221">
        <v>0</v>
      </c>
      <c r="I11" s="221">
        <v>0</v>
      </c>
      <c r="J11" s="221">
        <v>0</v>
      </c>
      <c r="K11" s="221">
        <v>0</v>
      </c>
      <c r="L11" s="221">
        <v>0</v>
      </c>
      <c r="M11" s="221">
        <v>0</v>
      </c>
      <c r="N11" s="221">
        <v>0</v>
      </c>
      <c r="O11" s="221">
        <v>0</v>
      </c>
    </row>
    <row r="12" spans="1:15" s="36" customFormat="1" ht="12.75">
      <c r="A12" s="38"/>
      <c r="B12" s="61" t="s">
        <v>408</v>
      </c>
      <c r="C12" s="38" t="s">
        <v>314</v>
      </c>
      <c r="D12" s="221">
        <v>3000</v>
      </c>
      <c r="E12" s="221">
        <v>3000</v>
      </c>
      <c r="F12" s="221">
        <v>0</v>
      </c>
      <c r="G12" s="221">
        <v>3000</v>
      </c>
      <c r="H12" s="221">
        <v>0</v>
      </c>
      <c r="I12" s="221">
        <v>0</v>
      </c>
      <c r="J12" s="221">
        <v>0</v>
      </c>
      <c r="K12" s="221">
        <v>0</v>
      </c>
      <c r="L12" s="221">
        <v>0</v>
      </c>
      <c r="M12" s="221">
        <v>0</v>
      </c>
      <c r="N12" s="221">
        <v>0</v>
      </c>
      <c r="O12" s="221">
        <v>0</v>
      </c>
    </row>
    <row r="13" spans="1:15" s="36" customFormat="1" ht="12.75">
      <c r="A13" s="38"/>
      <c r="B13" s="61"/>
      <c r="C13" s="38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</row>
    <row r="14" spans="1:15" s="36" customFormat="1" ht="12.75">
      <c r="A14" s="132">
        <v>600</v>
      </c>
      <c r="B14" s="133"/>
      <c r="C14" s="134" t="s">
        <v>409</v>
      </c>
      <c r="D14" s="222">
        <f aca="true" t="shared" si="0" ref="D14:O14">SUM(D15:D16)</f>
        <v>5106000</v>
      </c>
      <c r="E14" s="222">
        <f t="shared" si="0"/>
        <v>600000</v>
      </c>
      <c r="F14" s="222">
        <f t="shared" si="0"/>
        <v>0</v>
      </c>
      <c r="G14" s="222">
        <f t="shared" si="0"/>
        <v>600000</v>
      </c>
      <c r="H14" s="222">
        <f t="shared" si="0"/>
        <v>0</v>
      </c>
      <c r="I14" s="222">
        <f t="shared" si="0"/>
        <v>0</v>
      </c>
      <c r="J14" s="222">
        <f t="shared" si="0"/>
        <v>0</v>
      </c>
      <c r="K14" s="222">
        <f t="shared" si="0"/>
        <v>0</v>
      </c>
      <c r="L14" s="222">
        <f t="shared" si="0"/>
        <v>0</v>
      </c>
      <c r="M14" s="222">
        <f t="shared" si="0"/>
        <v>0</v>
      </c>
      <c r="N14" s="222">
        <f t="shared" si="0"/>
        <v>0</v>
      </c>
      <c r="O14" s="222">
        <f t="shared" si="0"/>
        <v>4506000</v>
      </c>
    </row>
    <row r="15" spans="1:15" s="36" customFormat="1" ht="12.75">
      <c r="A15" s="64"/>
      <c r="B15" s="62">
        <v>60016</v>
      </c>
      <c r="C15" s="38" t="s">
        <v>244</v>
      </c>
      <c r="D15" s="221">
        <v>5036000</v>
      </c>
      <c r="E15" s="221">
        <v>600000</v>
      </c>
      <c r="F15" s="221">
        <v>0</v>
      </c>
      <c r="G15" s="221">
        <v>600000</v>
      </c>
      <c r="H15" s="221">
        <v>0</v>
      </c>
      <c r="I15" s="221">
        <v>0</v>
      </c>
      <c r="J15" s="221">
        <v>0</v>
      </c>
      <c r="K15" s="221">
        <v>0</v>
      </c>
      <c r="L15" s="221">
        <v>0</v>
      </c>
      <c r="M15" s="221">
        <v>0</v>
      </c>
      <c r="N15" s="221">
        <v>0</v>
      </c>
      <c r="O15" s="221">
        <v>4436000</v>
      </c>
    </row>
    <row r="16" spans="1:15" s="36" customFormat="1" ht="12.75">
      <c r="A16" s="64"/>
      <c r="B16" s="62">
        <v>60017</v>
      </c>
      <c r="C16" s="38" t="s">
        <v>77</v>
      </c>
      <c r="D16" s="221">
        <v>70000</v>
      </c>
      <c r="E16" s="221">
        <v>0</v>
      </c>
      <c r="F16" s="221">
        <v>0</v>
      </c>
      <c r="G16" s="221">
        <v>0</v>
      </c>
      <c r="H16" s="221">
        <v>0</v>
      </c>
      <c r="I16" s="221">
        <v>0</v>
      </c>
      <c r="J16" s="221">
        <v>0</v>
      </c>
      <c r="K16" s="221">
        <v>0</v>
      </c>
      <c r="L16" s="221">
        <v>0</v>
      </c>
      <c r="M16" s="221">
        <v>0</v>
      </c>
      <c r="N16" s="221">
        <v>0</v>
      </c>
      <c r="O16" s="221">
        <v>70000</v>
      </c>
    </row>
    <row r="17" spans="1:15" s="36" customFormat="1" ht="12.75">
      <c r="A17" s="64"/>
      <c r="B17" s="62"/>
      <c r="C17" s="38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</row>
    <row r="18" spans="1:15" s="36" customFormat="1" ht="12.75" customHeight="1">
      <c r="A18" s="132">
        <v>700</v>
      </c>
      <c r="B18" s="133"/>
      <c r="C18" s="134" t="s">
        <v>297</v>
      </c>
      <c r="D18" s="512">
        <f aca="true" t="shared" si="1" ref="D18:O18">SUM(D19:D21)</f>
        <v>2881000</v>
      </c>
      <c r="E18" s="512">
        <f t="shared" si="1"/>
        <v>2185000</v>
      </c>
      <c r="F18" s="512">
        <f t="shared" si="1"/>
        <v>236000</v>
      </c>
      <c r="G18" s="512">
        <f t="shared" si="1"/>
        <v>1949000</v>
      </c>
      <c r="H18" s="512">
        <f t="shared" si="1"/>
        <v>0</v>
      </c>
      <c r="I18" s="512">
        <f t="shared" si="1"/>
        <v>0</v>
      </c>
      <c r="J18" s="512">
        <f t="shared" si="1"/>
        <v>0</v>
      </c>
      <c r="K18" s="512">
        <f t="shared" si="1"/>
        <v>0</v>
      </c>
      <c r="L18" s="512">
        <f t="shared" si="1"/>
        <v>0</v>
      </c>
      <c r="M18" s="512">
        <f t="shared" si="1"/>
        <v>0</v>
      </c>
      <c r="N18" s="512">
        <f t="shared" si="1"/>
        <v>0</v>
      </c>
      <c r="O18" s="512">
        <f t="shared" si="1"/>
        <v>696000</v>
      </c>
    </row>
    <row r="19" spans="1:15" s="508" customFormat="1" ht="12.75" customHeight="1">
      <c r="A19" s="509"/>
      <c r="B19" s="507">
        <v>70004</v>
      </c>
      <c r="C19" s="510" t="s">
        <v>75</v>
      </c>
      <c r="D19" s="511">
        <v>1700000</v>
      </c>
      <c r="E19" s="511">
        <v>1680000</v>
      </c>
      <c r="F19" s="511">
        <v>236000</v>
      </c>
      <c r="G19" s="511">
        <v>1444000</v>
      </c>
      <c r="H19" s="511">
        <v>0</v>
      </c>
      <c r="I19" s="511">
        <v>0</v>
      </c>
      <c r="J19" s="511">
        <v>0</v>
      </c>
      <c r="K19" s="511">
        <v>0</v>
      </c>
      <c r="L19" s="511">
        <v>0</v>
      </c>
      <c r="M19" s="511">
        <v>0</v>
      </c>
      <c r="N19" s="511">
        <v>0</v>
      </c>
      <c r="O19" s="511">
        <v>20000</v>
      </c>
    </row>
    <row r="20" spans="1:15" s="36" customFormat="1" ht="12.75" customHeight="1">
      <c r="A20" s="64"/>
      <c r="B20" s="62">
        <v>70005</v>
      </c>
      <c r="C20" s="38" t="s">
        <v>300</v>
      </c>
      <c r="D20" s="221">
        <v>450000</v>
      </c>
      <c r="E20" s="221">
        <v>300000</v>
      </c>
      <c r="F20" s="221">
        <v>0</v>
      </c>
      <c r="G20" s="221">
        <v>300000</v>
      </c>
      <c r="H20" s="221">
        <v>0</v>
      </c>
      <c r="I20" s="221">
        <v>0</v>
      </c>
      <c r="J20" s="221">
        <v>0</v>
      </c>
      <c r="K20" s="221">
        <v>0</v>
      </c>
      <c r="L20" s="221">
        <v>0</v>
      </c>
      <c r="M20" s="221">
        <v>0</v>
      </c>
      <c r="N20" s="221">
        <v>0</v>
      </c>
      <c r="O20" s="221">
        <v>150000</v>
      </c>
    </row>
    <row r="21" spans="1:15" s="36" customFormat="1" ht="12.75" customHeight="1">
      <c r="A21" s="64"/>
      <c r="B21" s="62">
        <v>70095</v>
      </c>
      <c r="C21" s="38" t="s">
        <v>314</v>
      </c>
      <c r="D21" s="221">
        <v>731000</v>
      </c>
      <c r="E21" s="221">
        <v>205000</v>
      </c>
      <c r="F21" s="221">
        <v>0</v>
      </c>
      <c r="G21" s="221">
        <v>205000</v>
      </c>
      <c r="H21" s="221">
        <v>0</v>
      </c>
      <c r="I21" s="221">
        <v>0</v>
      </c>
      <c r="J21" s="221">
        <v>0</v>
      </c>
      <c r="K21" s="221">
        <v>0</v>
      </c>
      <c r="L21" s="221">
        <v>0</v>
      </c>
      <c r="M21" s="221">
        <v>0</v>
      </c>
      <c r="N21" s="221">
        <v>0</v>
      </c>
      <c r="O21" s="221">
        <v>526000</v>
      </c>
    </row>
    <row r="22" spans="1:15" s="36" customFormat="1" ht="12.75" customHeight="1">
      <c r="A22" s="64"/>
      <c r="B22" s="62"/>
      <c r="C22" s="38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</row>
    <row r="23" spans="1:15" s="36" customFormat="1" ht="12.75" customHeight="1">
      <c r="A23" s="132">
        <v>710</v>
      </c>
      <c r="B23" s="133"/>
      <c r="C23" s="134" t="s">
        <v>410</v>
      </c>
      <c r="D23" s="222">
        <f aca="true" t="shared" si="2" ref="D23:N23">SUM(D24:D27)</f>
        <v>1060000</v>
      </c>
      <c r="E23" s="222">
        <f t="shared" si="2"/>
        <v>990000</v>
      </c>
      <c r="F23" s="222">
        <f t="shared" si="2"/>
        <v>3000</v>
      </c>
      <c r="G23" s="222">
        <f t="shared" si="2"/>
        <v>987000</v>
      </c>
      <c r="H23" s="222">
        <f t="shared" si="2"/>
        <v>0</v>
      </c>
      <c r="I23" s="222">
        <f t="shared" si="2"/>
        <v>0</v>
      </c>
      <c r="J23" s="222">
        <f t="shared" si="2"/>
        <v>0</v>
      </c>
      <c r="K23" s="222">
        <f t="shared" si="2"/>
        <v>0</v>
      </c>
      <c r="L23" s="222">
        <f t="shared" si="2"/>
        <v>0</v>
      </c>
      <c r="M23" s="222">
        <f t="shared" si="2"/>
        <v>0</v>
      </c>
      <c r="N23" s="222">
        <f t="shared" si="2"/>
        <v>0</v>
      </c>
      <c r="O23" s="222">
        <f>SUM(O24:O26)</f>
        <v>70000</v>
      </c>
    </row>
    <row r="24" spans="1:15" s="36" customFormat="1" ht="12.75" customHeight="1">
      <c r="A24" s="64"/>
      <c r="B24" s="62">
        <v>71004</v>
      </c>
      <c r="C24" s="38" t="s">
        <v>411</v>
      </c>
      <c r="D24" s="223">
        <v>723000</v>
      </c>
      <c r="E24" s="223">
        <v>723000</v>
      </c>
      <c r="F24" s="223">
        <v>3000</v>
      </c>
      <c r="G24" s="223">
        <v>720000</v>
      </c>
      <c r="H24" s="221">
        <v>0</v>
      </c>
      <c r="I24" s="221">
        <v>0</v>
      </c>
      <c r="J24" s="221">
        <v>0</v>
      </c>
      <c r="K24" s="221">
        <v>0</v>
      </c>
      <c r="L24" s="221">
        <v>0</v>
      </c>
      <c r="M24" s="221">
        <v>0</v>
      </c>
      <c r="N24" s="221">
        <v>0</v>
      </c>
      <c r="O24" s="221">
        <v>0</v>
      </c>
    </row>
    <row r="25" spans="1:15" s="36" customFormat="1" ht="12.75" customHeight="1">
      <c r="A25" s="64"/>
      <c r="B25" s="62">
        <v>71014</v>
      </c>
      <c r="C25" s="38" t="s">
        <v>412</v>
      </c>
      <c r="D25" s="221">
        <v>5000</v>
      </c>
      <c r="E25" s="221">
        <v>5000</v>
      </c>
      <c r="F25" s="221">
        <v>0</v>
      </c>
      <c r="G25" s="221">
        <v>5000</v>
      </c>
      <c r="H25" s="221">
        <v>0</v>
      </c>
      <c r="I25" s="221">
        <v>0</v>
      </c>
      <c r="J25" s="221">
        <v>0</v>
      </c>
      <c r="K25" s="221">
        <v>0</v>
      </c>
      <c r="L25" s="221">
        <v>0</v>
      </c>
      <c r="M25" s="221">
        <v>0</v>
      </c>
      <c r="N25" s="221">
        <v>0</v>
      </c>
      <c r="O25" s="221">
        <v>0</v>
      </c>
    </row>
    <row r="26" spans="1:15" s="36" customFormat="1" ht="12.75" customHeight="1">
      <c r="A26" s="64"/>
      <c r="B26" s="62">
        <v>71035</v>
      </c>
      <c r="C26" s="38" t="s">
        <v>309</v>
      </c>
      <c r="D26" s="221">
        <v>332000</v>
      </c>
      <c r="E26" s="221">
        <v>262000</v>
      </c>
      <c r="F26" s="221">
        <v>0</v>
      </c>
      <c r="G26" s="221">
        <v>262000</v>
      </c>
      <c r="H26" s="221">
        <v>0</v>
      </c>
      <c r="I26" s="221">
        <v>0</v>
      </c>
      <c r="J26" s="221">
        <v>0</v>
      </c>
      <c r="K26" s="221">
        <v>0</v>
      </c>
      <c r="L26" s="221">
        <v>0</v>
      </c>
      <c r="M26" s="221">
        <v>0</v>
      </c>
      <c r="N26" s="221">
        <v>0</v>
      </c>
      <c r="O26" s="221">
        <v>70000</v>
      </c>
    </row>
    <row r="27" spans="1:15" s="36" customFormat="1" ht="12.75" customHeight="1">
      <c r="A27" s="64"/>
      <c r="B27" s="62"/>
      <c r="C27" s="38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</row>
    <row r="28" spans="1:15" s="36" customFormat="1" ht="12.75">
      <c r="A28" s="132">
        <v>750</v>
      </c>
      <c r="B28" s="133"/>
      <c r="C28" s="134" t="s">
        <v>310</v>
      </c>
      <c r="D28" s="222">
        <f aca="true" t="shared" si="3" ref="D28:O28">SUM(D29:D33)</f>
        <v>5889437</v>
      </c>
      <c r="E28" s="222">
        <f t="shared" si="3"/>
        <v>5819437</v>
      </c>
      <c r="F28" s="222">
        <f t="shared" si="3"/>
        <v>3961500</v>
      </c>
      <c r="G28" s="222">
        <f t="shared" si="3"/>
        <v>1629081</v>
      </c>
      <c r="H28" s="222">
        <f t="shared" si="3"/>
        <v>0</v>
      </c>
      <c r="I28" s="222">
        <f t="shared" si="3"/>
        <v>8700</v>
      </c>
      <c r="J28" s="222">
        <f t="shared" si="3"/>
        <v>0</v>
      </c>
      <c r="K28" s="222">
        <f t="shared" si="3"/>
        <v>220156</v>
      </c>
      <c r="L28" s="222">
        <f t="shared" si="3"/>
        <v>0</v>
      </c>
      <c r="M28" s="222">
        <f t="shared" si="3"/>
        <v>0</v>
      </c>
      <c r="N28" s="222">
        <f t="shared" si="3"/>
        <v>0</v>
      </c>
      <c r="O28" s="222">
        <f t="shared" si="3"/>
        <v>70000</v>
      </c>
    </row>
    <row r="29" spans="1:15" s="36" customFormat="1" ht="12.75" customHeight="1">
      <c r="A29" s="64"/>
      <c r="B29" s="62">
        <v>75011</v>
      </c>
      <c r="C29" s="38" t="s">
        <v>311</v>
      </c>
      <c r="D29" s="221">
        <v>506500</v>
      </c>
      <c r="E29" s="221">
        <v>506500</v>
      </c>
      <c r="F29" s="221">
        <v>355500</v>
      </c>
      <c r="G29" s="221">
        <v>149844</v>
      </c>
      <c r="H29" s="221">
        <v>0</v>
      </c>
      <c r="I29" s="221">
        <v>0</v>
      </c>
      <c r="J29" s="221">
        <v>0</v>
      </c>
      <c r="K29" s="221">
        <v>1156</v>
      </c>
      <c r="L29" s="221">
        <v>0</v>
      </c>
      <c r="M29" s="221">
        <v>0</v>
      </c>
      <c r="N29" s="221">
        <v>0</v>
      </c>
      <c r="O29" s="221">
        <v>0</v>
      </c>
    </row>
    <row r="30" spans="1:15" s="36" customFormat="1" ht="12.75" customHeight="1">
      <c r="A30" s="64"/>
      <c r="B30" s="62">
        <v>75022</v>
      </c>
      <c r="C30" s="38" t="s">
        <v>413</v>
      </c>
      <c r="D30" s="221">
        <v>250000</v>
      </c>
      <c r="E30" s="221">
        <v>250000</v>
      </c>
      <c r="F30" s="221">
        <v>0</v>
      </c>
      <c r="G30" s="221">
        <v>35000</v>
      </c>
      <c r="H30" s="221">
        <v>0</v>
      </c>
      <c r="I30" s="221">
        <v>0</v>
      </c>
      <c r="J30" s="221">
        <v>0</v>
      </c>
      <c r="K30" s="221">
        <v>215000</v>
      </c>
      <c r="L30" s="221">
        <v>0</v>
      </c>
      <c r="M30" s="221">
        <v>0</v>
      </c>
      <c r="N30" s="221">
        <v>0</v>
      </c>
      <c r="O30" s="221">
        <v>0</v>
      </c>
    </row>
    <row r="31" spans="1:15" s="36" customFormat="1" ht="12.75" customHeight="1">
      <c r="A31" s="64"/>
      <c r="B31" s="62">
        <v>75023</v>
      </c>
      <c r="C31" s="38" t="s">
        <v>240</v>
      </c>
      <c r="D31" s="221">
        <v>4769237</v>
      </c>
      <c r="E31" s="221">
        <v>4699237</v>
      </c>
      <c r="F31" s="221">
        <v>3606000</v>
      </c>
      <c r="G31" s="221">
        <v>1089237</v>
      </c>
      <c r="H31" s="221">
        <v>0</v>
      </c>
      <c r="I31" s="221">
        <v>0</v>
      </c>
      <c r="J31" s="221">
        <v>0</v>
      </c>
      <c r="K31" s="221">
        <v>4000</v>
      </c>
      <c r="L31" s="221">
        <v>0</v>
      </c>
      <c r="M31" s="221">
        <v>0</v>
      </c>
      <c r="N31" s="221">
        <v>0</v>
      </c>
      <c r="O31" s="223">
        <v>70000</v>
      </c>
    </row>
    <row r="32" spans="1:15" s="36" customFormat="1" ht="12.75" customHeight="1">
      <c r="A32" s="64"/>
      <c r="B32" s="62">
        <v>75075</v>
      </c>
      <c r="C32" s="38" t="s">
        <v>230</v>
      </c>
      <c r="D32" s="221">
        <v>300000</v>
      </c>
      <c r="E32" s="221">
        <v>300000</v>
      </c>
      <c r="F32" s="221">
        <v>0</v>
      </c>
      <c r="G32" s="221">
        <v>300000</v>
      </c>
      <c r="H32" s="221">
        <v>0</v>
      </c>
      <c r="I32" s="221">
        <v>0</v>
      </c>
      <c r="J32" s="221">
        <v>0</v>
      </c>
      <c r="K32" s="221">
        <v>0</v>
      </c>
      <c r="L32" s="221">
        <v>0</v>
      </c>
      <c r="M32" s="221">
        <v>0</v>
      </c>
      <c r="N32" s="221">
        <v>0</v>
      </c>
      <c r="O32" s="221">
        <v>0</v>
      </c>
    </row>
    <row r="33" spans="1:15" s="36" customFormat="1" ht="12.75" customHeight="1">
      <c r="A33" s="64"/>
      <c r="B33" s="62">
        <v>75095</v>
      </c>
      <c r="C33" s="38" t="s">
        <v>314</v>
      </c>
      <c r="D33" s="221">
        <v>63700</v>
      </c>
      <c r="E33" s="221">
        <v>63700</v>
      </c>
      <c r="F33" s="221">
        <v>0</v>
      </c>
      <c r="G33" s="221">
        <v>55000</v>
      </c>
      <c r="H33" s="221">
        <v>0</v>
      </c>
      <c r="I33" s="221">
        <v>8700</v>
      </c>
      <c r="J33" s="221">
        <v>0</v>
      </c>
      <c r="K33" s="221">
        <v>0</v>
      </c>
      <c r="L33" s="221">
        <v>0</v>
      </c>
      <c r="M33" s="221">
        <v>0</v>
      </c>
      <c r="N33" s="221">
        <v>0</v>
      </c>
      <c r="O33" s="221">
        <v>0</v>
      </c>
    </row>
    <row r="34" spans="1:15" s="36" customFormat="1" ht="12.75" customHeight="1">
      <c r="A34" s="64"/>
      <c r="B34" s="62"/>
      <c r="C34" s="38"/>
      <c r="D34" s="221"/>
      <c r="E34" s="221"/>
      <c r="F34" s="221"/>
      <c r="G34" s="221"/>
      <c r="H34" s="221"/>
      <c r="I34" s="221"/>
      <c r="J34" s="221"/>
      <c r="K34" s="221"/>
      <c r="L34" s="221"/>
      <c r="M34" s="221"/>
      <c r="N34" s="221"/>
      <c r="O34" s="221"/>
    </row>
    <row r="35" spans="1:15" s="36" customFormat="1" ht="38.25">
      <c r="A35" s="132">
        <v>751</v>
      </c>
      <c r="B35" s="133"/>
      <c r="C35" s="134" t="s">
        <v>414</v>
      </c>
      <c r="D35" s="222">
        <f aca="true" t="shared" si="4" ref="D35:O35">SUM(D36)</f>
        <v>3720</v>
      </c>
      <c r="E35" s="222">
        <f t="shared" si="4"/>
        <v>3720</v>
      </c>
      <c r="F35" s="222">
        <f t="shared" si="4"/>
        <v>3720</v>
      </c>
      <c r="G35" s="222">
        <f t="shared" si="4"/>
        <v>0</v>
      </c>
      <c r="H35" s="222">
        <f t="shared" si="4"/>
        <v>0</v>
      </c>
      <c r="I35" s="222">
        <f t="shared" si="4"/>
        <v>0</v>
      </c>
      <c r="J35" s="222">
        <f t="shared" si="4"/>
        <v>0</v>
      </c>
      <c r="K35" s="222">
        <f t="shared" si="4"/>
        <v>0</v>
      </c>
      <c r="L35" s="222">
        <f t="shared" si="4"/>
        <v>0</v>
      </c>
      <c r="M35" s="222">
        <f t="shared" si="4"/>
        <v>0</v>
      </c>
      <c r="N35" s="222">
        <f t="shared" si="4"/>
        <v>0</v>
      </c>
      <c r="O35" s="222">
        <f t="shared" si="4"/>
        <v>0</v>
      </c>
    </row>
    <row r="36" spans="1:15" s="36" customFormat="1" ht="25.5">
      <c r="A36" s="64"/>
      <c r="B36" s="62">
        <v>75101</v>
      </c>
      <c r="C36" s="38" t="s">
        <v>375</v>
      </c>
      <c r="D36" s="221">
        <v>3720</v>
      </c>
      <c r="E36" s="221">
        <v>3720</v>
      </c>
      <c r="F36" s="221">
        <v>3720</v>
      </c>
      <c r="G36" s="221">
        <v>0</v>
      </c>
      <c r="H36" s="221">
        <v>0</v>
      </c>
      <c r="I36" s="221">
        <v>0</v>
      </c>
      <c r="J36" s="221">
        <v>0</v>
      </c>
      <c r="K36" s="221">
        <v>0</v>
      </c>
      <c r="L36" s="221">
        <v>0</v>
      </c>
      <c r="M36" s="221">
        <v>0</v>
      </c>
      <c r="N36" s="221">
        <v>0</v>
      </c>
      <c r="O36" s="221">
        <v>0</v>
      </c>
    </row>
    <row r="37" spans="1:15" s="36" customFormat="1" ht="12.75">
      <c r="A37" s="64"/>
      <c r="B37" s="62"/>
      <c r="C37" s="38"/>
      <c r="D37" s="221"/>
      <c r="E37" s="221"/>
      <c r="F37" s="221"/>
      <c r="G37" s="221"/>
      <c r="H37" s="221"/>
      <c r="I37" s="221"/>
      <c r="J37" s="221"/>
      <c r="K37" s="221"/>
      <c r="L37" s="221"/>
      <c r="M37" s="221"/>
      <c r="N37" s="221"/>
      <c r="O37" s="221"/>
    </row>
    <row r="38" spans="1:15" s="36" customFormat="1" ht="12.75">
      <c r="A38" s="132">
        <v>752</v>
      </c>
      <c r="B38" s="133"/>
      <c r="C38" s="134" t="s">
        <v>415</v>
      </c>
      <c r="D38" s="222">
        <v>500</v>
      </c>
      <c r="E38" s="222">
        <v>500</v>
      </c>
      <c r="F38" s="222">
        <v>0</v>
      </c>
      <c r="G38" s="222">
        <v>500</v>
      </c>
      <c r="H38" s="222">
        <v>0</v>
      </c>
      <c r="I38" s="222">
        <v>0</v>
      </c>
      <c r="J38" s="222">
        <v>0</v>
      </c>
      <c r="K38" s="222">
        <v>0</v>
      </c>
      <c r="L38" s="222">
        <v>0</v>
      </c>
      <c r="M38" s="222">
        <v>0</v>
      </c>
      <c r="N38" s="222">
        <v>0</v>
      </c>
      <c r="O38" s="222">
        <v>0</v>
      </c>
    </row>
    <row r="39" spans="1:15" s="36" customFormat="1" ht="12.75">
      <c r="A39" s="64"/>
      <c r="B39" s="62">
        <v>75212</v>
      </c>
      <c r="C39" s="38" t="s">
        <v>416</v>
      </c>
      <c r="D39" s="221">
        <v>500</v>
      </c>
      <c r="E39" s="221">
        <v>500</v>
      </c>
      <c r="F39" s="221">
        <v>0</v>
      </c>
      <c r="G39" s="221">
        <v>500</v>
      </c>
      <c r="H39" s="221">
        <v>0</v>
      </c>
      <c r="I39" s="221">
        <v>0</v>
      </c>
      <c r="J39" s="221">
        <v>0</v>
      </c>
      <c r="K39" s="221">
        <v>0</v>
      </c>
      <c r="L39" s="221">
        <v>0</v>
      </c>
      <c r="M39" s="221">
        <v>0</v>
      </c>
      <c r="N39" s="221">
        <v>0</v>
      </c>
      <c r="O39" s="221">
        <v>0</v>
      </c>
    </row>
    <row r="40" spans="1:15" s="36" customFormat="1" ht="12.75">
      <c r="A40" s="64"/>
      <c r="B40" s="62"/>
      <c r="C40" s="38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</row>
    <row r="41" spans="1:15" s="36" customFormat="1" ht="25.5">
      <c r="A41" s="132">
        <v>754</v>
      </c>
      <c r="B41" s="133"/>
      <c r="C41" s="134" t="s">
        <v>317</v>
      </c>
      <c r="D41" s="222">
        <f aca="true" t="shared" si="5" ref="D41:O41">SUM(D42:D45)</f>
        <v>338400</v>
      </c>
      <c r="E41" s="222">
        <f t="shared" si="5"/>
        <v>278400</v>
      </c>
      <c r="F41" s="222">
        <f t="shared" si="5"/>
        <v>77400</v>
      </c>
      <c r="G41" s="222">
        <f t="shared" si="5"/>
        <v>161000</v>
      </c>
      <c r="H41" s="222">
        <f t="shared" si="5"/>
        <v>0</v>
      </c>
      <c r="I41" s="222">
        <f t="shared" si="5"/>
        <v>0</v>
      </c>
      <c r="J41" s="222">
        <f t="shared" si="5"/>
        <v>10000</v>
      </c>
      <c r="K41" s="222">
        <f t="shared" si="5"/>
        <v>30000</v>
      </c>
      <c r="L41" s="222">
        <f t="shared" si="5"/>
        <v>0</v>
      </c>
      <c r="M41" s="222">
        <f t="shared" si="5"/>
        <v>0</v>
      </c>
      <c r="N41" s="222">
        <f t="shared" si="5"/>
        <v>0</v>
      </c>
      <c r="O41" s="222">
        <f t="shared" si="5"/>
        <v>60000</v>
      </c>
    </row>
    <row r="42" spans="1:15" s="36" customFormat="1" ht="12.75">
      <c r="A42" s="64"/>
      <c r="B42" s="62">
        <v>75412</v>
      </c>
      <c r="C42" s="38" t="s">
        <v>318</v>
      </c>
      <c r="D42" s="221">
        <v>305900</v>
      </c>
      <c r="E42" s="221">
        <v>245900</v>
      </c>
      <c r="F42" s="221">
        <v>77400</v>
      </c>
      <c r="G42" s="221">
        <v>138500</v>
      </c>
      <c r="H42" s="221">
        <v>0</v>
      </c>
      <c r="I42" s="221">
        <v>0</v>
      </c>
      <c r="J42" s="221">
        <v>0</v>
      </c>
      <c r="K42" s="221">
        <v>30000</v>
      </c>
      <c r="L42" s="221">
        <v>0</v>
      </c>
      <c r="M42" s="221">
        <v>0</v>
      </c>
      <c r="N42" s="221">
        <v>0</v>
      </c>
      <c r="O42" s="221">
        <v>60000</v>
      </c>
    </row>
    <row r="43" spans="1:15" s="36" customFormat="1" ht="12.75">
      <c r="A43" s="64"/>
      <c r="B43" s="62">
        <v>75414</v>
      </c>
      <c r="C43" s="38" t="s">
        <v>417</v>
      </c>
      <c r="D43" s="221">
        <v>19000</v>
      </c>
      <c r="E43" s="221">
        <v>19000</v>
      </c>
      <c r="F43" s="221">
        <v>0</v>
      </c>
      <c r="G43" s="221">
        <v>19000</v>
      </c>
      <c r="H43" s="221">
        <v>0</v>
      </c>
      <c r="I43" s="221">
        <v>0</v>
      </c>
      <c r="J43" s="221">
        <v>0</v>
      </c>
      <c r="K43" s="221">
        <v>0</v>
      </c>
      <c r="L43" s="221">
        <v>0</v>
      </c>
      <c r="M43" s="221">
        <v>0</v>
      </c>
      <c r="N43" s="221">
        <v>0</v>
      </c>
      <c r="O43" s="221">
        <v>0</v>
      </c>
    </row>
    <row r="44" spans="1:15" s="36" customFormat="1" ht="12.75">
      <c r="A44" s="64"/>
      <c r="B44" s="62">
        <v>75415</v>
      </c>
      <c r="C44" s="38" t="s">
        <v>418</v>
      </c>
      <c r="D44" s="221">
        <v>10000</v>
      </c>
      <c r="E44" s="221">
        <v>10000</v>
      </c>
      <c r="F44" s="221">
        <v>0</v>
      </c>
      <c r="G44" s="221">
        <v>0</v>
      </c>
      <c r="H44" s="221">
        <v>0</v>
      </c>
      <c r="I44" s="221">
        <v>0</v>
      </c>
      <c r="J44" s="221">
        <v>10000</v>
      </c>
      <c r="K44" s="221">
        <v>0</v>
      </c>
      <c r="L44" s="221">
        <v>0</v>
      </c>
      <c r="M44" s="221">
        <v>0</v>
      </c>
      <c r="N44" s="221">
        <v>0</v>
      </c>
      <c r="O44" s="221">
        <v>0</v>
      </c>
    </row>
    <row r="45" spans="1:15" s="36" customFormat="1" ht="12.75">
      <c r="A45" s="64"/>
      <c r="B45" s="62">
        <v>75495</v>
      </c>
      <c r="C45" s="38" t="s">
        <v>314</v>
      </c>
      <c r="D45" s="221">
        <v>3500</v>
      </c>
      <c r="E45" s="221">
        <v>3500</v>
      </c>
      <c r="F45" s="221">
        <v>0</v>
      </c>
      <c r="G45" s="221">
        <v>3500</v>
      </c>
      <c r="H45" s="221">
        <v>0</v>
      </c>
      <c r="I45" s="221">
        <v>0</v>
      </c>
      <c r="J45" s="221">
        <v>0</v>
      </c>
      <c r="K45" s="221">
        <v>0</v>
      </c>
      <c r="L45" s="221">
        <v>0</v>
      </c>
      <c r="M45" s="221">
        <v>0</v>
      </c>
      <c r="N45" s="221">
        <v>0</v>
      </c>
      <c r="O45" s="221">
        <v>0</v>
      </c>
    </row>
    <row r="46" spans="1:15" s="36" customFormat="1" ht="12.75">
      <c r="A46" s="64"/>
      <c r="B46" s="62"/>
      <c r="C46" s="38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</row>
    <row r="47" spans="1:15" s="36" customFormat="1" ht="54.75" customHeight="1">
      <c r="A47" s="132">
        <v>756</v>
      </c>
      <c r="B47" s="133"/>
      <c r="C47" s="134" t="s">
        <v>419</v>
      </c>
      <c r="D47" s="222">
        <f aca="true" t="shared" si="6" ref="D47:O47">SUM(D48)</f>
        <v>87000</v>
      </c>
      <c r="E47" s="222">
        <f t="shared" si="6"/>
        <v>87000</v>
      </c>
      <c r="F47" s="222">
        <f t="shared" si="6"/>
        <v>50000</v>
      </c>
      <c r="G47" s="222">
        <f t="shared" si="6"/>
        <v>37000</v>
      </c>
      <c r="H47" s="222">
        <f t="shared" si="6"/>
        <v>0</v>
      </c>
      <c r="I47" s="222">
        <f t="shared" si="6"/>
        <v>0</v>
      </c>
      <c r="J47" s="222">
        <f t="shared" si="6"/>
        <v>0</v>
      </c>
      <c r="K47" s="222">
        <f t="shared" si="6"/>
        <v>0</v>
      </c>
      <c r="L47" s="222">
        <f t="shared" si="6"/>
        <v>0</v>
      </c>
      <c r="M47" s="222">
        <f t="shared" si="6"/>
        <v>0</v>
      </c>
      <c r="N47" s="222">
        <f t="shared" si="6"/>
        <v>0</v>
      </c>
      <c r="O47" s="222">
        <f t="shared" si="6"/>
        <v>0</v>
      </c>
    </row>
    <row r="48" spans="1:15" s="36" customFormat="1" ht="25.5">
      <c r="A48" s="64"/>
      <c r="B48" s="62">
        <v>75647</v>
      </c>
      <c r="C48" s="38" t="s">
        <v>420</v>
      </c>
      <c r="D48" s="221">
        <v>87000</v>
      </c>
      <c r="E48" s="221">
        <v>87000</v>
      </c>
      <c r="F48" s="221">
        <v>50000</v>
      </c>
      <c r="G48" s="221">
        <v>37000</v>
      </c>
      <c r="H48" s="221">
        <v>0</v>
      </c>
      <c r="I48" s="221">
        <v>0</v>
      </c>
      <c r="J48" s="221">
        <v>0</v>
      </c>
      <c r="K48" s="221">
        <v>0</v>
      </c>
      <c r="L48" s="221">
        <v>0</v>
      </c>
      <c r="M48" s="221">
        <v>0</v>
      </c>
      <c r="N48" s="221">
        <v>0</v>
      </c>
      <c r="O48" s="221">
        <v>0</v>
      </c>
    </row>
    <row r="49" spans="1:15" s="36" customFormat="1" ht="12.75">
      <c r="A49" s="64"/>
      <c r="B49" s="62"/>
      <c r="C49" s="38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1:15" s="36" customFormat="1" ht="12.75">
      <c r="A50" s="132">
        <v>757</v>
      </c>
      <c r="B50" s="133"/>
      <c r="C50" s="134" t="s">
        <v>421</v>
      </c>
      <c r="D50" s="222">
        <v>1700000</v>
      </c>
      <c r="E50" s="222">
        <v>1700000</v>
      </c>
      <c r="F50" s="222">
        <v>0</v>
      </c>
      <c r="G50" s="222">
        <v>0</v>
      </c>
      <c r="H50" s="222">
        <v>0</v>
      </c>
      <c r="I50" s="222">
        <v>0</v>
      </c>
      <c r="J50" s="222">
        <v>0</v>
      </c>
      <c r="K50" s="222">
        <v>0</v>
      </c>
      <c r="L50" s="222">
        <v>0</v>
      </c>
      <c r="M50" s="222">
        <v>0</v>
      </c>
      <c r="N50" s="222">
        <v>1700000</v>
      </c>
      <c r="O50" s="222">
        <v>0</v>
      </c>
    </row>
    <row r="51" spans="1:15" s="36" customFormat="1" ht="25.5">
      <c r="A51" s="64"/>
      <c r="B51" s="62">
        <v>75702</v>
      </c>
      <c r="C51" s="38" t="s">
        <v>422</v>
      </c>
      <c r="D51" s="221">
        <v>1700000</v>
      </c>
      <c r="E51" s="221">
        <v>1700000</v>
      </c>
      <c r="F51" s="221">
        <v>0</v>
      </c>
      <c r="G51" s="221">
        <v>0</v>
      </c>
      <c r="H51" s="221">
        <v>0</v>
      </c>
      <c r="I51" s="221">
        <v>0</v>
      </c>
      <c r="J51" s="221">
        <v>0</v>
      </c>
      <c r="K51" s="221">
        <v>0</v>
      </c>
      <c r="L51" s="221">
        <v>0</v>
      </c>
      <c r="M51" s="221">
        <v>0</v>
      </c>
      <c r="N51" s="221">
        <v>1700000</v>
      </c>
      <c r="O51" s="221">
        <v>0</v>
      </c>
    </row>
    <row r="52" spans="1:15" s="36" customFormat="1" ht="12.75">
      <c r="A52" s="64"/>
      <c r="B52" s="62"/>
      <c r="C52" s="38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  <row r="53" spans="1:15" s="36" customFormat="1" ht="12.75">
      <c r="A53" s="132">
        <v>758</v>
      </c>
      <c r="B53" s="133"/>
      <c r="C53" s="134" t="s">
        <v>345</v>
      </c>
      <c r="D53" s="222">
        <v>105000</v>
      </c>
      <c r="E53" s="222">
        <v>105000</v>
      </c>
      <c r="F53" s="222">
        <v>0</v>
      </c>
      <c r="G53" s="222">
        <v>105000</v>
      </c>
      <c r="H53" s="222">
        <v>0</v>
      </c>
      <c r="I53" s="222">
        <v>0</v>
      </c>
      <c r="J53" s="222">
        <v>0</v>
      </c>
      <c r="K53" s="222">
        <v>0</v>
      </c>
      <c r="L53" s="222">
        <v>0</v>
      </c>
      <c r="M53" s="222">
        <v>0</v>
      </c>
      <c r="N53" s="222">
        <v>0</v>
      </c>
      <c r="O53" s="222">
        <v>0</v>
      </c>
    </row>
    <row r="54" spans="1:15" s="36" customFormat="1" ht="12.75">
      <c r="A54" s="64"/>
      <c r="B54" s="62">
        <v>75818</v>
      </c>
      <c r="C54" s="38" t="s">
        <v>423</v>
      </c>
      <c r="D54" s="221">
        <v>105000</v>
      </c>
      <c r="E54" s="221">
        <v>105000</v>
      </c>
      <c r="F54" s="221">
        <v>0</v>
      </c>
      <c r="G54" s="221">
        <v>105000</v>
      </c>
      <c r="H54" s="221">
        <v>0</v>
      </c>
      <c r="I54" s="221">
        <v>0</v>
      </c>
      <c r="J54" s="221">
        <v>0</v>
      </c>
      <c r="K54" s="221">
        <v>0</v>
      </c>
      <c r="L54" s="221">
        <v>0</v>
      </c>
      <c r="M54" s="221">
        <v>0</v>
      </c>
      <c r="N54" s="221">
        <v>0</v>
      </c>
      <c r="O54" s="221">
        <v>0</v>
      </c>
    </row>
    <row r="55" spans="1:15" s="36" customFormat="1" ht="12.75">
      <c r="A55" s="64"/>
      <c r="B55" s="62"/>
      <c r="C55" s="38"/>
      <c r="D55" s="221"/>
      <c r="E55" s="221"/>
      <c r="F55" s="221"/>
      <c r="G55" s="221"/>
      <c r="H55" s="221"/>
      <c r="I55" s="221"/>
      <c r="J55" s="221"/>
      <c r="K55" s="221"/>
      <c r="L55" s="221"/>
      <c r="M55" s="221"/>
      <c r="N55" s="221"/>
      <c r="O55" s="221"/>
    </row>
    <row r="56" spans="1:15" s="36" customFormat="1" ht="12.75">
      <c r="A56" s="132">
        <v>801</v>
      </c>
      <c r="B56" s="133"/>
      <c r="C56" s="134" t="s">
        <v>349</v>
      </c>
      <c r="D56" s="222">
        <f aca="true" t="shared" si="7" ref="D56:O56">SUM(D57:D64)</f>
        <v>23797746</v>
      </c>
      <c r="E56" s="222">
        <f t="shared" si="7"/>
        <v>19037746</v>
      </c>
      <c r="F56" s="222">
        <f t="shared" si="7"/>
        <v>15481700</v>
      </c>
      <c r="G56" s="222">
        <f t="shared" si="7"/>
        <v>3308146</v>
      </c>
      <c r="H56" s="222">
        <f t="shared" si="7"/>
        <v>0</v>
      </c>
      <c r="I56" s="222">
        <f t="shared" si="7"/>
        <v>0</v>
      </c>
      <c r="J56" s="222">
        <f t="shared" si="7"/>
        <v>0</v>
      </c>
      <c r="K56" s="222">
        <f t="shared" si="7"/>
        <v>247900</v>
      </c>
      <c r="L56" s="222">
        <f t="shared" si="7"/>
        <v>0</v>
      </c>
      <c r="M56" s="222">
        <f t="shared" si="7"/>
        <v>0</v>
      </c>
      <c r="N56" s="222">
        <f t="shared" si="7"/>
        <v>0</v>
      </c>
      <c r="O56" s="222">
        <f t="shared" si="7"/>
        <v>4760000</v>
      </c>
    </row>
    <row r="57" spans="1:15" s="36" customFormat="1" ht="12.75">
      <c r="A57" s="64"/>
      <c r="B57" s="62">
        <v>80101</v>
      </c>
      <c r="C57" s="38" t="s">
        <v>227</v>
      </c>
      <c r="D57" s="221">
        <v>8247426</v>
      </c>
      <c r="E57" s="221">
        <v>8207426</v>
      </c>
      <c r="F57" s="221">
        <v>6814800</v>
      </c>
      <c r="G57" s="221">
        <v>1217926</v>
      </c>
      <c r="H57" s="221">
        <v>0</v>
      </c>
      <c r="I57" s="221">
        <v>0</v>
      </c>
      <c r="J57" s="221">
        <v>0</v>
      </c>
      <c r="K57" s="221">
        <v>174700</v>
      </c>
      <c r="L57" s="221">
        <v>0</v>
      </c>
      <c r="M57" s="221">
        <v>0</v>
      </c>
      <c r="N57" s="221">
        <v>0</v>
      </c>
      <c r="O57" s="221">
        <v>40000</v>
      </c>
    </row>
    <row r="58" spans="1:15" s="36" customFormat="1" ht="12.75">
      <c r="A58" s="64"/>
      <c r="B58" s="62">
        <v>80103</v>
      </c>
      <c r="C58" s="38" t="s">
        <v>424</v>
      </c>
      <c r="D58" s="221">
        <v>408200</v>
      </c>
      <c r="E58" s="221">
        <v>408200</v>
      </c>
      <c r="F58" s="221">
        <v>353900</v>
      </c>
      <c r="G58" s="221">
        <v>29600</v>
      </c>
      <c r="H58" s="221">
        <v>0</v>
      </c>
      <c r="I58" s="221">
        <v>0</v>
      </c>
      <c r="J58" s="221">
        <v>0</v>
      </c>
      <c r="K58" s="221">
        <v>24700</v>
      </c>
      <c r="L58" s="221">
        <v>0</v>
      </c>
      <c r="M58" s="221">
        <v>0</v>
      </c>
      <c r="N58" s="221">
        <v>0</v>
      </c>
      <c r="O58" s="221">
        <v>0</v>
      </c>
    </row>
    <row r="59" spans="1:15" s="36" customFormat="1" ht="12.75">
      <c r="A59" s="64"/>
      <c r="B59" s="62">
        <v>80104</v>
      </c>
      <c r="C59" s="38" t="s">
        <v>425</v>
      </c>
      <c r="D59" s="221">
        <v>8677600</v>
      </c>
      <c r="E59" s="221">
        <v>3977600</v>
      </c>
      <c r="F59" s="221">
        <v>3748500</v>
      </c>
      <c r="G59" s="221">
        <v>223700</v>
      </c>
      <c r="H59" s="221">
        <v>0</v>
      </c>
      <c r="I59" s="221">
        <v>0</v>
      </c>
      <c r="J59" s="221">
        <v>0</v>
      </c>
      <c r="K59" s="221">
        <v>5400</v>
      </c>
      <c r="L59" s="221">
        <v>0</v>
      </c>
      <c r="M59" s="221">
        <v>0</v>
      </c>
      <c r="N59" s="221">
        <v>0</v>
      </c>
      <c r="O59" s="221">
        <v>4700000</v>
      </c>
    </row>
    <row r="60" spans="1:15" s="36" customFormat="1" ht="12.75">
      <c r="A60" s="64"/>
      <c r="B60" s="62">
        <v>80110</v>
      </c>
      <c r="C60" s="38" t="s">
        <v>426</v>
      </c>
      <c r="D60" s="221">
        <v>4665600</v>
      </c>
      <c r="E60" s="221">
        <v>4645600</v>
      </c>
      <c r="F60" s="221">
        <v>3898800</v>
      </c>
      <c r="G60" s="221">
        <v>732300</v>
      </c>
      <c r="H60" s="221">
        <v>0</v>
      </c>
      <c r="I60" s="221">
        <v>0</v>
      </c>
      <c r="J60" s="221">
        <v>0</v>
      </c>
      <c r="K60" s="221">
        <v>14500</v>
      </c>
      <c r="L60" s="221">
        <v>0</v>
      </c>
      <c r="M60" s="221">
        <v>0</v>
      </c>
      <c r="N60" s="221">
        <v>0</v>
      </c>
      <c r="O60" s="221">
        <v>20000</v>
      </c>
    </row>
    <row r="61" spans="1:15" s="36" customFormat="1" ht="12.75">
      <c r="A61" s="64"/>
      <c r="B61" s="62">
        <v>80113</v>
      </c>
      <c r="C61" s="38" t="s">
        <v>427</v>
      </c>
      <c r="D61" s="221">
        <v>984900</v>
      </c>
      <c r="E61" s="221">
        <v>984900</v>
      </c>
      <c r="F61" s="221">
        <v>209800</v>
      </c>
      <c r="G61" s="221">
        <v>774900</v>
      </c>
      <c r="H61" s="221">
        <v>0</v>
      </c>
      <c r="I61" s="221">
        <v>0</v>
      </c>
      <c r="J61" s="221">
        <v>0</v>
      </c>
      <c r="K61" s="221">
        <v>200</v>
      </c>
      <c r="L61" s="221">
        <v>0</v>
      </c>
      <c r="M61" s="221">
        <v>0</v>
      </c>
      <c r="N61" s="221">
        <v>0</v>
      </c>
      <c r="O61" s="221">
        <v>0</v>
      </c>
    </row>
    <row r="62" spans="1:15" s="36" customFormat="1" ht="24.75" customHeight="1">
      <c r="A62" s="64"/>
      <c r="B62" s="62">
        <v>80114</v>
      </c>
      <c r="C62" s="38" t="s">
        <v>151</v>
      </c>
      <c r="D62" s="221">
        <v>531000</v>
      </c>
      <c r="E62" s="221">
        <v>531000</v>
      </c>
      <c r="F62" s="221">
        <v>455900</v>
      </c>
      <c r="G62" s="221">
        <v>74200</v>
      </c>
      <c r="H62" s="221">
        <v>0</v>
      </c>
      <c r="I62" s="221">
        <v>0</v>
      </c>
      <c r="J62" s="221">
        <v>0</v>
      </c>
      <c r="K62" s="221">
        <v>900</v>
      </c>
      <c r="L62" s="221">
        <v>0</v>
      </c>
      <c r="M62" s="221">
        <v>0</v>
      </c>
      <c r="N62" s="221">
        <v>0</v>
      </c>
      <c r="O62" s="221">
        <v>0</v>
      </c>
    </row>
    <row r="63" spans="1:15" s="36" customFormat="1" ht="12.75">
      <c r="A63" s="64"/>
      <c r="B63" s="62">
        <v>80146</v>
      </c>
      <c r="C63" s="38" t="s">
        <v>428</v>
      </c>
      <c r="D63" s="221">
        <v>89300</v>
      </c>
      <c r="E63" s="221">
        <v>89300</v>
      </c>
      <c r="F63" s="221">
        <v>0</v>
      </c>
      <c r="G63" s="221">
        <v>89300</v>
      </c>
      <c r="H63" s="221">
        <v>0</v>
      </c>
      <c r="I63" s="221">
        <v>0</v>
      </c>
      <c r="J63" s="221">
        <v>0</v>
      </c>
      <c r="K63" s="221">
        <v>0</v>
      </c>
      <c r="L63" s="221">
        <v>0</v>
      </c>
      <c r="M63" s="221">
        <v>0</v>
      </c>
      <c r="N63" s="221">
        <v>0</v>
      </c>
      <c r="O63" s="221">
        <v>0</v>
      </c>
    </row>
    <row r="64" spans="1:15" s="36" customFormat="1" ht="12.75">
      <c r="A64" s="64"/>
      <c r="B64" s="62">
        <v>80195</v>
      </c>
      <c r="C64" s="38" t="s">
        <v>314</v>
      </c>
      <c r="D64" s="221">
        <v>193720</v>
      </c>
      <c r="E64" s="221">
        <v>193720</v>
      </c>
      <c r="F64" s="221">
        <v>0</v>
      </c>
      <c r="G64" s="221">
        <v>166220</v>
      </c>
      <c r="H64" s="221">
        <v>0</v>
      </c>
      <c r="I64" s="221">
        <v>0</v>
      </c>
      <c r="J64" s="221">
        <v>0</v>
      </c>
      <c r="K64" s="221">
        <v>27500</v>
      </c>
      <c r="L64" s="221">
        <v>0</v>
      </c>
      <c r="M64" s="221">
        <v>0</v>
      </c>
      <c r="N64" s="221">
        <v>0</v>
      </c>
      <c r="O64" s="221">
        <v>0</v>
      </c>
    </row>
    <row r="65" spans="1:15" s="36" customFormat="1" ht="12.75">
      <c r="A65" s="64"/>
      <c r="B65" s="62"/>
      <c r="C65" s="38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</row>
    <row r="66" spans="1:15" s="36" customFormat="1" ht="12.75">
      <c r="A66" s="132">
        <v>851</v>
      </c>
      <c r="B66" s="133"/>
      <c r="C66" s="134" t="s">
        <v>350</v>
      </c>
      <c r="D66" s="222">
        <f aca="true" t="shared" si="8" ref="D66:O66">SUM(D67:D69)</f>
        <v>435320</v>
      </c>
      <c r="E66" s="222">
        <f t="shared" si="8"/>
        <v>426320</v>
      </c>
      <c r="F66" s="222">
        <f t="shared" si="8"/>
        <v>147735</v>
      </c>
      <c r="G66" s="222">
        <f t="shared" si="8"/>
        <v>181510</v>
      </c>
      <c r="H66" s="222">
        <f t="shared" si="8"/>
        <v>0</v>
      </c>
      <c r="I66" s="222">
        <f t="shared" si="8"/>
        <v>0</v>
      </c>
      <c r="J66" s="222">
        <f t="shared" si="8"/>
        <v>97000</v>
      </c>
      <c r="K66" s="222">
        <f t="shared" si="8"/>
        <v>75</v>
      </c>
      <c r="L66" s="222">
        <f t="shared" si="8"/>
        <v>0</v>
      </c>
      <c r="M66" s="222">
        <f t="shared" si="8"/>
        <v>0</v>
      </c>
      <c r="N66" s="222">
        <f t="shared" si="8"/>
        <v>0</v>
      </c>
      <c r="O66" s="222">
        <f t="shared" si="8"/>
        <v>9000</v>
      </c>
    </row>
    <row r="67" spans="1:15" s="36" customFormat="1" ht="12.75">
      <c r="A67" s="64"/>
      <c r="B67" s="62">
        <v>85153</v>
      </c>
      <c r="C67" s="38" t="s">
        <v>429</v>
      </c>
      <c r="D67" s="223">
        <v>12000</v>
      </c>
      <c r="E67" s="221">
        <v>12000</v>
      </c>
      <c r="F67" s="221">
        <v>0</v>
      </c>
      <c r="G67" s="221">
        <v>2000</v>
      </c>
      <c r="H67" s="221">
        <v>0</v>
      </c>
      <c r="I67" s="221">
        <v>0</v>
      </c>
      <c r="J67" s="221">
        <v>10000</v>
      </c>
      <c r="K67" s="221">
        <v>0</v>
      </c>
      <c r="L67" s="221">
        <v>0</v>
      </c>
      <c r="M67" s="221">
        <v>0</v>
      </c>
      <c r="N67" s="221">
        <v>0</v>
      </c>
      <c r="O67" s="221">
        <v>0</v>
      </c>
    </row>
    <row r="68" spans="1:15" s="36" customFormat="1" ht="12.75">
      <c r="A68" s="64"/>
      <c r="B68" s="62">
        <v>85154</v>
      </c>
      <c r="C68" s="38" t="s">
        <v>430</v>
      </c>
      <c r="D68" s="223">
        <v>358000</v>
      </c>
      <c r="E68" s="221">
        <v>358000</v>
      </c>
      <c r="F68" s="221">
        <v>147735</v>
      </c>
      <c r="G68" s="221">
        <v>134190</v>
      </c>
      <c r="H68" s="223">
        <v>0</v>
      </c>
      <c r="I68" s="223">
        <v>0</v>
      </c>
      <c r="J68" s="221">
        <v>76000</v>
      </c>
      <c r="K68" s="221">
        <v>75</v>
      </c>
      <c r="L68" s="221">
        <v>0</v>
      </c>
      <c r="M68" s="221">
        <v>0</v>
      </c>
      <c r="N68" s="221">
        <v>0</v>
      </c>
      <c r="O68" s="221">
        <v>0</v>
      </c>
    </row>
    <row r="69" spans="1:15" s="36" customFormat="1" ht="12.75">
      <c r="A69" s="64"/>
      <c r="B69" s="62">
        <v>85195</v>
      </c>
      <c r="C69" s="38" t="s">
        <v>314</v>
      </c>
      <c r="D69" s="221">
        <v>65320</v>
      </c>
      <c r="E69" s="221">
        <v>56320</v>
      </c>
      <c r="F69" s="221">
        <v>0</v>
      </c>
      <c r="G69" s="221">
        <v>45320</v>
      </c>
      <c r="H69" s="221">
        <v>0</v>
      </c>
      <c r="I69" s="221">
        <v>0</v>
      </c>
      <c r="J69" s="221">
        <v>11000</v>
      </c>
      <c r="K69" s="221">
        <v>0</v>
      </c>
      <c r="L69" s="221">
        <v>0</v>
      </c>
      <c r="M69" s="221">
        <v>0</v>
      </c>
      <c r="N69" s="221">
        <v>0</v>
      </c>
      <c r="O69" s="221">
        <v>9000</v>
      </c>
    </row>
    <row r="70" spans="1:15" s="36" customFormat="1" ht="12.75">
      <c r="A70" s="64"/>
      <c r="B70" s="62"/>
      <c r="C70" s="38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</row>
    <row r="71" spans="1:15" s="36" customFormat="1" ht="12.75">
      <c r="A71" s="132">
        <v>852</v>
      </c>
      <c r="B71" s="133"/>
      <c r="C71" s="134" t="s">
        <v>374</v>
      </c>
      <c r="D71" s="222">
        <f aca="true" t="shared" si="9" ref="D71:O71">SUM(D72:D80)</f>
        <v>10848050</v>
      </c>
      <c r="E71" s="222">
        <f t="shared" si="9"/>
        <v>10848050</v>
      </c>
      <c r="F71" s="222">
        <f t="shared" si="9"/>
        <v>1694317</v>
      </c>
      <c r="G71" s="222">
        <f t="shared" si="9"/>
        <v>625574</v>
      </c>
      <c r="H71" s="222">
        <f t="shared" si="9"/>
        <v>0</v>
      </c>
      <c r="I71" s="222">
        <f t="shared" si="9"/>
        <v>0</v>
      </c>
      <c r="J71" s="222">
        <f t="shared" si="9"/>
        <v>0</v>
      </c>
      <c r="K71" s="222">
        <f t="shared" si="9"/>
        <v>8528159</v>
      </c>
      <c r="L71" s="222">
        <f t="shared" si="9"/>
        <v>0</v>
      </c>
      <c r="M71" s="222">
        <f t="shared" si="9"/>
        <v>0</v>
      </c>
      <c r="N71" s="222">
        <f t="shared" si="9"/>
        <v>0</v>
      </c>
      <c r="O71" s="222">
        <f t="shared" si="9"/>
        <v>0</v>
      </c>
    </row>
    <row r="72" spans="1:15" s="36" customFormat="1" ht="12.75">
      <c r="A72" s="64"/>
      <c r="B72" s="62">
        <v>85203</v>
      </c>
      <c r="C72" s="38" t="s">
        <v>351</v>
      </c>
      <c r="D72" s="221">
        <v>481750</v>
      </c>
      <c r="E72" s="221">
        <v>481750</v>
      </c>
      <c r="F72" s="221">
        <v>350150</v>
      </c>
      <c r="G72" s="221">
        <v>131100</v>
      </c>
      <c r="H72" s="221">
        <v>0</v>
      </c>
      <c r="I72" s="221">
        <v>0</v>
      </c>
      <c r="J72" s="221">
        <v>0</v>
      </c>
      <c r="K72" s="221">
        <v>500</v>
      </c>
      <c r="L72" s="221">
        <v>0</v>
      </c>
      <c r="M72" s="221">
        <v>0</v>
      </c>
      <c r="N72" s="221">
        <v>0</v>
      </c>
      <c r="O72" s="221">
        <v>0</v>
      </c>
    </row>
    <row r="73" spans="1:15" s="36" customFormat="1" ht="38.25">
      <c r="A73" s="64"/>
      <c r="B73" s="62">
        <v>85212</v>
      </c>
      <c r="C73" s="38" t="s">
        <v>152</v>
      </c>
      <c r="D73" s="221">
        <v>6069000</v>
      </c>
      <c r="E73" s="221">
        <v>6069000</v>
      </c>
      <c r="F73" s="221">
        <v>169915</v>
      </c>
      <c r="G73" s="221">
        <v>49085</v>
      </c>
      <c r="H73" s="221">
        <v>0</v>
      </c>
      <c r="I73" s="221">
        <v>0</v>
      </c>
      <c r="J73" s="221">
        <v>0</v>
      </c>
      <c r="K73" s="221">
        <v>5850000</v>
      </c>
      <c r="L73" s="221">
        <v>0</v>
      </c>
      <c r="M73" s="221">
        <v>0</v>
      </c>
      <c r="N73" s="221">
        <v>0</v>
      </c>
      <c r="O73" s="221">
        <v>0</v>
      </c>
    </row>
    <row r="74" spans="1:15" s="36" customFormat="1" ht="64.5" customHeight="1">
      <c r="A74" s="64"/>
      <c r="B74" s="62">
        <v>85213</v>
      </c>
      <c r="C74" s="38" t="s">
        <v>153</v>
      </c>
      <c r="D74" s="221">
        <v>50000</v>
      </c>
      <c r="E74" s="221">
        <v>50000</v>
      </c>
      <c r="F74" s="221">
        <v>50000</v>
      </c>
      <c r="G74" s="221">
        <v>0</v>
      </c>
      <c r="H74" s="221">
        <v>0</v>
      </c>
      <c r="I74" s="221">
        <v>0</v>
      </c>
      <c r="J74" s="221">
        <v>0</v>
      </c>
      <c r="K74" s="221">
        <v>0</v>
      </c>
      <c r="L74" s="221">
        <v>0</v>
      </c>
      <c r="M74" s="221">
        <v>0</v>
      </c>
      <c r="N74" s="221">
        <v>0</v>
      </c>
      <c r="O74" s="221">
        <v>0</v>
      </c>
    </row>
    <row r="75" spans="1:15" s="36" customFormat="1" ht="25.5">
      <c r="A75" s="64"/>
      <c r="B75" s="62">
        <v>85214</v>
      </c>
      <c r="C75" s="38" t="s">
        <v>170</v>
      </c>
      <c r="D75" s="221">
        <v>1057100</v>
      </c>
      <c r="E75" s="221">
        <v>1057100</v>
      </c>
      <c r="F75" s="221">
        <v>5100</v>
      </c>
      <c r="G75" s="221">
        <v>320000</v>
      </c>
      <c r="H75" s="221">
        <v>0</v>
      </c>
      <c r="I75" s="221">
        <v>0</v>
      </c>
      <c r="J75" s="221">
        <v>0</v>
      </c>
      <c r="K75" s="221">
        <v>732000</v>
      </c>
      <c r="L75" s="221">
        <v>0</v>
      </c>
      <c r="M75" s="221">
        <v>0</v>
      </c>
      <c r="N75" s="221">
        <v>0</v>
      </c>
      <c r="O75" s="221">
        <v>0</v>
      </c>
    </row>
    <row r="76" spans="1:15" s="36" customFormat="1" ht="12.75">
      <c r="A76" s="64"/>
      <c r="B76" s="62">
        <v>85215</v>
      </c>
      <c r="C76" s="38" t="s">
        <v>171</v>
      </c>
      <c r="D76" s="221">
        <v>960000</v>
      </c>
      <c r="E76" s="221">
        <v>960000</v>
      </c>
      <c r="F76" s="221">
        <v>0</v>
      </c>
      <c r="G76" s="221">
        <v>0</v>
      </c>
      <c r="H76" s="221">
        <v>0</v>
      </c>
      <c r="I76" s="221">
        <v>0</v>
      </c>
      <c r="J76" s="221">
        <v>0</v>
      </c>
      <c r="K76" s="221">
        <v>960000</v>
      </c>
      <c r="L76" s="221">
        <v>0</v>
      </c>
      <c r="M76" s="221">
        <v>0</v>
      </c>
      <c r="N76" s="221">
        <v>0</v>
      </c>
      <c r="O76" s="221">
        <v>0</v>
      </c>
    </row>
    <row r="77" spans="1:15" s="36" customFormat="1" ht="12.75">
      <c r="A77" s="64"/>
      <c r="B77" s="62">
        <v>85216</v>
      </c>
      <c r="C77" s="38" t="s">
        <v>166</v>
      </c>
      <c r="D77" s="221">
        <v>449000</v>
      </c>
      <c r="E77" s="221">
        <v>449000</v>
      </c>
      <c r="F77" s="221">
        <v>0</v>
      </c>
      <c r="G77" s="221">
        <v>0</v>
      </c>
      <c r="H77" s="221">
        <v>0</v>
      </c>
      <c r="I77" s="221">
        <v>0</v>
      </c>
      <c r="J77" s="221">
        <v>0</v>
      </c>
      <c r="K77" s="221">
        <v>449000</v>
      </c>
      <c r="L77" s="221">
        <v>0</v>
      </c>
      <c r="M77" s="221">
        <v>0</v>
      </c>
      <c r="N77" s="221">
        <v>0</v>
      </c>
      <c r="O77" s="221">
        <v>0</v>
      </c>
    </row>
    <row r="78" spans="1:15" s="36" customFormat="1" ht="12.75">
      <c r="A78" s="64"/>
      <c r="B78" s="62">
        <v>85219</v>
      </c>
      <c r="C78" s="38" t="s">
        <v>352</v>
      </c>
      <c r="D78" s="221">
        <v>885400</v>
      </c>
      <c r="E78" s="221">
        <v>885400</v>
      </c>
      <c r="F78" s="221">
        <v>780890</v>
      </c>
      <c r="G78" s="221">
        <v>97550</v>
      </c>
      <c r="H78" s="223">
        <v>0</v>
      </c>
      <c r="I78" s="223">
        <v>0</v>
      </c>
      <c r="J78" s="221">
        <v>0</v>
      </c>
      <c r="K78" s="221">
        <v>6960</v>
      </c>
      <c r="L78" s="221">
        <v>0</v>
      </c>
      <c r="M78" s="221">
        <v>0</v>
      </c>
      <c r="N78" s="221">
        <v>0</v>
      </c>
      <c r="O78" s="221">
        <v>0</v>
      </c>
    </row>
    <row r="79" spans="1:15" s="36" customFormat="1" ht="25.5">
      <c r="A79" s="64"/>
      <c r="B79" s="62">
        <v>85228</v>
      </c>
      <c r="C79" s="38" t="s">
        <v>353</v>
      </c>
      <c r="D79" s="221">
        <v>372000</v>
      </c>
      <c r="E79" s="221">
        <v>372000</v>
      </c>
      <c r="F79" s="221">
        <v>338262</v>
      </c>
      <c r="G79" s="221">
        <v>27839</v>
      </c>
      <c r="H79" s="221">
        <v>0</v>
      </c>
      <c r="I79" s="221">
        <v>0</v>
      </c>
      <c r="J79" s="221">
        <v>0</v>
      </c>
      <c r="K79" s="221">
        <v>5899</v>
      </c>
      <c r="L79" s="221">
        <v>0</v>
      </c>
      <c r="M79" s="221">
        <v>0</v>
      </c>
      <c r="N79" s="221">
        <v>0</v>
      </c>
      <c r="O79" s="221">
        <v>0</v>
      </c>
    </row>
    <row r="80" spans="1:15" s="36" customFormat="1" ht="12.75">
      <c r="A80" s="64"/>
      <c r="B80" s="62">
        <v>85295</v>
      </c>
      <c r="C80" s="38" t="s">
        <v>314</v>
      </c>
      <c r="D80" s="221">
        <v>523800</v>
      </c>
      <c r="E80" s="221">
        <v>523800</v>
      </c>
      <c r="F80" s="221">
        <v>0</v>
      </c>
      <c r="G80" s="221">
        <v>0</v>
      </c>
      <c r="H80" s="223">
        <v>0</v>
      </c>
      <c r="I80" s="221">
        <v>0</v>
      </c>
      <c r="J80" s="221">
        <v>0</v>
      </c>
      <c r="K80" s="221">
        <v>523800</v>
      </c>
      <c r="L80" s="221">
        <v>0</v>
      </c>
      <c r="M80" s="221">
        <v>0</v>
      </c>
      <c r="N80" s="221">
        <v>0</v>
      </c>
      <c r="O80" s="221">
        <v>0</v>
      </c>
    </row>
    <row r="81" spans="1:15" s="36" customFormat="1" ht="12.75">
      <c r="A81" s="64"/>
      <c r="B81" s="62"/>
      <c r="C81" s="38"/>
      <c r="D81" s="221"/>
      <c r="E81" s="221"/>
      <c r="F81" s="221"/>
      <c r="G81" s="221"/>
      <c r="H81" s="221"/>
      <c r="I81" s="221"/>
      <c r="J81" s="221"/>
      <c r="K81" s="221"/>
      <c r="L81" s="221"/>
      <c r="M81" s="221"/>
      <c r="N81" s="221"/>
      <c r="O81" s="221"/>
    </row>
    <row r="82" spans="1:15" s="36" customFormat="1" ht="25.5">
      <c r="A82" s="132">
        <v>853</v>
      </c>
      <c r="B82" s="133"/>
      <c r="C82" s="134" t="s">
        <v>212</v>
      </c>
      <c r="D82" s="222">
        <f aca="true" t="shared" si="10" ref="D82:O82">SUM(D83)</f>
        <v>159350</v>
      </c>
      <c r="E82" s="222">
        <f t="shared" si="10"/>
        <v>159350</v>
      </c>
      <c r="F82" s="222">
        <f t="shared" si="10"/>
        <v>0</v>
      </c>
      <c r="G82" s="222">
        <f t="shared" si="10"/>
        <v>0</v>
      </c>
      <c r="H82" s="222">
        <f t="shared" si="10"/>
        <v>0</v>
      </c>
      <c r="I82" s="222">
        <f t="shared" si="10"/>
        <v>0</v>
      </c>
      <c r="J82" s="222">
        <f t="shared" si="10"/>
        <v>0</v>
      </c>
      <c r="K82" s="222">
        <f t="shared" si="10"/>
        <v>17500</v>
      </c>
      <c r="L82" s="222">
        <f t="shared" si="10"/>
        <v>141850</v>
      </c>
      <c r="M82" s="222">
        <f t="shared" si="10"/>
        <v>0</v>
      </c>
      <c r="N82" s="222">
        <f t="shared" si="10"/>
        <v>0</v>
      </c>
      <c r="O82" s="222">
        <f t="shared" si="10"/>
        <v>0</v>
      </c>
    </row>
    <row r="83" spans="1:15" s="36" customFormat="1" ht="12.75">
      <c r="A83" s="64"/>
      <c r="B83" s="62">
        <v>85395</v>
      </c>
      <c r="C83" s="38" t="s">
        <v>314</v>
      </c>
      <c r="D83" s="221">
        <v>159350</v>
      </c>
      <c r="E83" s="221">
        <v>159350</v>
      </c>
      <c r="F83" s="221">
        <v>0</v>
      </c>
      <c r="G83" s="221">
        <v>0</v>
      </c>
      <c r="H83" s="356">
        <v>0</v>
      </c>
      <c r="I83" s="356">
        <v>0</v>
      </c>
      <c r="J83" s="221">
        <v>0</v>
      </c>
      <c r="K83" s="221">
        <v>17500</v>
      </c>
      <c r="L83" s="221">
        <v>141850</v>
      </c>
      <c r="M83" s="221">
        <v>0</v>
      </c>
      <c r="N83" s="221">
        <v>0</v>
      </c>
      <c r="O83" s="221">
        <v>0</v>
      </c>
    </row>
    <row r="84" spans="1:15" s="36" customFormat="1" ht="12.75">
      <c r="A84" s="64"/>
      <c r="B84" s="62"/>
      <c r="C84" s="38"/>
      <c r="D84" s="221"/>
      <c r="E84" s="221"/>
      <c r="F84" s="221"/>
      <c r="G84" s="221"/>
      <c r="H84" s="221"/>
      <c r="I84" s="221"/>
      <c r="J84" s="221"/>
      <c r="K84" s="221"/>
      <c r="L84" s="221"/>
      <c r="M84" s="221"/>
      <c r="N84" s="221"/>
      <c r="O84" s="221"/>
    </row>
    <row r="85" spans="1:15" s="36" customFormat="1" ht="12.75">
      <c r="A85" s="132">
        <v>854</v>
      </c>
      <c r="B85" s="133"/>
      <c r="C85" s="134" t="s">
        <v>172</v>
      </c>
      <c r="D85" s="222">
        <f aca="true" t="shared" si="11" ref="D85:O85">SUM(D86:D87)</f>
        <v>258682</v>
      </c>
      <c r="E85" s="222">
        <f t="shared" si="11"/>
        <v>258682</v>
      </c>
      <c r="F85" s="222">
        <f t="shared" si="11"/>
        <v>230900</v>
      </c>
      <c r="G85" s="222">
        <f t="shared" si="11"/>
        <v>27782</v>
      </c>
      <c r="H85" s="222">
        <f t="shared" si="11"/>
        <v>0</v>
      </c>
      <c r="I85" s="222">
        <f t="shared" si="11"/>
        <v>0</v>
      </c>
      <c r="J85" s="222">
        <f t="shared" si="11"/>
        <v>0</v>
      </c>
      <c r="K85" s="222">
        <f t="shared" si="11"/>
        <v>0</v>
      </c>
      <c r="L85" s="222">
        <f t="shared" si="11"/>
        <v>0</v>
      </c>
      <c r="M85" s="222">
        <f t="shared" si="11"/>
        <v>0</v>
      </c>
      <c r="N85" s="222">
        <f t="shared" si="11"/>
        <v>0</v>
      </c>
      <c r="O85" s="222">
        <f t="shared" si="11"/>
        <v>0</v>
      </c>
    </row>
    <row r="86" spans="1:15" s="36" customFormat="1" ht="12.75">
      <c r="A86" s="64"/>
      <c r="B86" s="62">
        <v>85401</v>
      </c>
      <c r="C86" s="38" t="s">
        <v>173</v>
      </c>
      <c r="D86" s="221">
        <v>256982</v>
      </c>
      <c r="E86" s="221">
        <v>256982</v>
      </c>
      <c r="F86" s="221">
        <v>230900</v>
      </c>
      <c r="G86" s="221">
        <v>26082</v>
      </c>
      <c r="H86" s="221">
        <v>0</v>
      </c>
      <c r="I86" s="221">
        <v>0</v>
      </c>
      <c r="J86" s="221">
        <v>0</v>
      </c>
      <c r="K86" s="221">
        <v>0</v>
      </c>
      <c r="L86" s="221">
        <v>0</v>
      </c>
      <c r="M86" s="221">
        <v>0</v>
      </c>
      <c r="N86" s="221">
        <v>0</v>
      </c>
      <c r="O86" s="221">
        <v>0</v>
      </c>
    </row>
    <row r="87" spans="1:15" s="36" customFormat="1" ht="12.75">
      <c r="A87" s="64"/>
      <c r="B87" s="62">
        <v>85446</v>
      </c>
      <c r="C87" s="38" t="s">
        <v>428</v>
      </c>
      <c r="D87" s="221">
        <v>1700</v>
      </c>
      <c r="E87" s="221">
        <v>1700</v>
      </c>
      <c r="F87" s="221">
        <v>0</v>
      </c>
      <c r="G87" s="221">
        <v>1700</v>
      </c>
      <c r="H87" s="221">
        <v>0</v>
      </c>
      <c r="I87" s="221">
        <v>0</v>
      </c>
      <c r="J87" s="221">
        <v>0</v>
      </c>
      <c r="K87" s="221">
        <v>0</v>
      </c>
      <c r="L87" s="221">
        <v>0</v>
      </c>
      <c r="M87" s="221">
        <v>0</v>
      </c>
      <c r="N87" s="221">
        <v>0</v>
      </c>
      <c r="O87" s="221">
        <v>0</v>
      </c>
    </row>
    <row r="88" spans="1:15" s="36" customFormat="1" ht="12.75">
      <c r="A88" s="64"/>
      <c r="B88" s="62"/>
      <c r="C88" s="38"/>
      <c r="D88" s="221"/>
      <c r="E88" s="221"/>
      <c r="F88" s="221"/>
      <c r="G88" s="221"/>
      <c r="H88" s="221"/>
      <c r="I88" s="221"/>
      <c r="J88" s="221"/>
      <c r="K88" s="221"/>
      <c r="L88" s="221"/>
      <c r="M88" s="221"/>
      <c r="N88" s="221"/>
      <c r="O88" s="221"/>
    </row>
    <row r="89" spans="1:15" s="36" customFormat="1" ht="12.75">
      <c r="A89" s="132">
        <v>900</v>
      </c>
      <c r="B89" s="133"/>
      <c r="C89" s="134" t="s">
        <v>355</v>
      </c>
      <c r="D89" s="222">
        <f aca="true" t="shared" si="12" ref="D89:O89">SUM(D90:D95)</f>
        <v>4094990</v>
      </c>
      <c r="E89" s="222">
        <f t="shared" si="12"/>
        <v>2576990</v>
      </c>
      <c r="F89" s="222">
        <f t="shared" si="12"/>
        <v>4000</v>
      </c>
      <c r="G89" s="222">
        <f t="shared" si="12"/>
        <v>2557630</v>
      </c>
      <c r="H89" s="222">
        <f t="shared" si="12"/>
        <v>0</v>
      </c>
      <c r="I89" s="222">
        <f t="shared" si="12"/>
        <v>15360</v>
      </c>
      <c r="J89" s="222">
        <f t="shared" si="12"/>
        <v>0</v>
      </c>
      <c r="K89" s="222">
        <f t="shared" si="12"/>
        <v>0</v>
      </c>
      <c r="L89" s="222">
        <f t="shared" si="12"/>
        <v>0</v>
      </c>
      <c r="M89" s="222">
        <f t="shared" si="12"/>
        <v>0</v>
      </c>
      <c r="N89" s="222">
        <f t="shared" si="12"/>
        <v>0</v>
      </c>
      <c r="O89" s="222">
        <f t="shared" si="12"/>
        <v>1518000</v>
      </c>
    </row>
    <row r="90" spans="1:15" s="36" customFormat="1" ht="12.75">
      <c r="A90" s="64"/>
      <c r="B90" s="62">
        <v>90001</v>
      </c>
      <c r="C90" s="38" t="s">
        <v>174</v>
      </c>
      <c r="D90" s="221">
        <v>1128000</v>
      </c>
      <c r="E90" s="221">
        <v>0</v>
      </c>
      <c r="F90" s="221">
        <v>0</v>
      </c>
      <c r="G90" s="221">
        <v>0</v>
      </c>
      <c r="H90" s="221">
        <v>0</v>
      </c>
      <c r="I90" s="221">
        <v>0</v>
      </c>
      <c r="J90" s="221">
        <v>0</v>
      </c>
      <c r="K90" s="221">
        <v>0</v>
      </c>
      <c r="L90" s="221">
        <v>0</v>
      </c>
      <c r="M90" s="221">
        <v>0</v>
      </c>
      <c r="N90" s="221">
        <v>0</v>
      </c>
      <c r="O90" s="221">
        <v>1128000</v>
      </c>
    </row>
    <row r="91" spans="1:15" s="36" customFormat="1" ht="12.75">
      <c r="A91" s="64"/>
      <c r="B91" s="62">
        <v>90003</v>
      </c>
      <c r="C91" s="38" t="s">
        <v>175</v>
      </c>
      <c r="D91" s="221">
        <v>603990</v>
      </c>
      <c r="E91" s="221">
        <v>603990</v>
      </c>
      <c r="F91" s="221">
        <v>0</v>
      </c>
      <c r="G91" s="221">
        <v>600000</v>
      </c>
      <c r="H91" s="221">
        <v>0</v>
      </c>
      <c r="I91" s="221">
        <v>3990</v>
      </c>
      <c r="J91" s="221">
        <v>0</v>
      </c>
      <c r="K91" s="221">
        <v>0</v>
      </c>
      <c r="L91" s="221">
        <v>0</v>
      </c>
      <c r="M91" s="221">
        <v>0</v>
      </c>
      <c r="N91" s="221">
        <v>0</v>
      </c>
      <c r="O91" s="221">
        <v>0</v>
      </c>
    </row>
    <row r="92" spans="1:15" s="36" customFormat="1" ht="12.75">
      <c r="A92" s="64"/>
      <c r="B92" s="62">
        <v>90004</v>
      </c>
      <c r="C92" s="38" t="s">
        <v>176</v>
      </c>
      <c r="D92" s="221">
        <v>320000</v>
      </c>
      <c r="E92" s="221">
        <v>320000</v>
      </c>
      <c r="F92" s="221">
        <v>0</v>
      </c>
      <c r="G92" s="221">
        <v>320000</v>
      </c>
      <c r="H92" s="221">
        <v>0</v>
      </c>
      <c r="I92" s="221">
        <v>0</v>
      </c>
      <c r="J92" s="221">
        <v>0</v>
      </c>
      <c r="K92" s="221">
        <v>0</v>
      </c>
      <c r="L92" s="221">
        <v>0</v>
      </c>
      <c r="M92" s="221">
        <v>0</v>
      </c>
      <c r="N92" s="221">
        <v>0</v>
      </c>
      <c r="O92" s="221">
        <v>0</v>
      </c>
    </row>
    <row r="93" spans="1:15" s="36" customFormat="1" ht="12.75">
      <c r="A93" s="64"/>
      <c r="B93" s="62">
        <v>90015</v>
      </c>
      <c r="C93" s="38" t="s">
        <v>177</v>
      </c>
      <c r="D93" s="221">
        <v>1340000</v>
      </c>
      <c r="E93" s="221">
        <v>1150000</v>
      </c>
      <c r="F93" s="221">
        <v>0</v>
      </c>
      <c r="G93" s="221">
        <v>1150000</v>
      </c>
      <c r="H93" s="221">
        <v>0</v>
      </c>
      <c r="I93" s="221">
        <v>0</v>
      </c>
      <c r="J93" s="221">
        <v>0</v>
      </c>
      <c r="K93" s="221">
        <v>0</v>
      </c>
      <c r="L93" s="221">
        <v>0</v>
      </c>
      <c r="M93" s="221">
        <v>0</v>
      </c>
      <c r="N93" s="221">
        <v>0</v>
      </c>
      <c r="O93" s="221">
        <v>190000</v>
      </c>
    </row>
    <row r="94" spans="1:15" s="36" customFormat="1" ht="25.5">
      <c r="A94" s="64"/>
      <c r="B94" s="62">
        <v>90019</v>
      </c>
      <c r="C94" s="38" t="s">
        <v>183</v>
      </c>
      <c r="D94" s="221">
        <v>30000</v>
      </c>
      <c r="E94" s="221">
        <v>30000</v>
      </c>
      <c r="F94" s="221">
        <v>0</v>
      </c>
      <c r="G94" s="221">
        <v>30000</v>
      </c>
      <c r="H94" s="221">
        <v>0</v>
      </c>
      <c r="I94" s="221">
        <v>0</v>
      </c>
      <c r="J94" s="221">
        <v>0</v>
      </c>
      <c r="K94" s="221">
        <v>0</v>
      </c>
      <c r="L94" s="221">
        <v>0</v>
      </c>
      <c r="M94" s="221">
        <v>0</v>
      </c>
      <c r="N94" s="221">
        <v>0</v>
      </c>
      <c r="O94" s="221">
        <v>0</v>
      </c>
    </row>
    <row r="95" spans="1:15" s="36" customFormat="1" ht="12.75" customHeight="1">
      <c r="A95" s="64"/>
      <c r="B95" s="62">
        <v>90095</v>
      </c>
      <c r="C95" s="38" t="s">
        <v>314</v>
      </c>
      <c r="D95" s="221">
        <v>673000</v>
      </c>
      <c r="E95" s="221">
        <v>473000</v>
      </c>
      <c r="F95" s="221">
        <v>4000</v>
      </c>
      <c r="G95" s="221">
        <v>457630</v>
      </c>
      <c r="H95" s="221">
        <v>0</v>
      </c>
      <c r="I95" s="221">
        <v>11370</v>
      </c>
      <c r="J95" s="221">
        <v>0</v>
      </c>
      <c r="K95" s="221">
        <v>0</v>
      </c>
      <c r="L95" s="221">
        <v>0</v>
      </c>
      <c r="M95" s="221">
        <v>0</v>
      </c>
      <c r="N95" s="221">
        <v>0</v>
      </c>
      <c r="O95" s="221">
        <v>200000</v>
      </c>
    </row>
    <row r="96" spans="1:15" s="36" customFormat="1" ht="12.75">
      <c r="A96" s="64"/>
      <c r="B96" s="62"/>
      <c r="C96" s="38"/>
      <c r="D96" s="221"/>
      <c r="E96" s="221"/>
      <c r="F96" s="221"/>
      <c r="G96" s="221"/>
      <c r="H96" s="221"/>
      <c r="I96" s="221"/>
      <c r="J96" s="221"/>
      <c r="K96" s="221"/>
      <c r="L96" s="221"/>
      <c r="M96" s="221"/>
      <c r="N96" s="221"/>
      <c r="O96" s="221"/>
    </row>
    <row r="97" spans="1:15" s="36" customFormat="1" ht="12.75" customHeight="1">
      <c r="A97" s="132">
        <v>921</v>
      </c>
      <c r="B97" s="133"/>
      <c r="C97" s="134" t="s">
        <v>178</v>
      </c>
      <c r="D97" s="222">
        <f aca="true" t="shared" si="13" ref="D97:O97">SUM(D98:D101)</f>
        <v>3050600</v>
      </c>
      <c r="E97" s="222">
        <f t="shared" si="13"/>
        <v>1517900</v>
      </c>
      <c r="F97" s="222">
        <f t="shared" si="13"/>
        <v>0</v>
      </c>
      <c r="G97" s="222">
        <f t="shared" si="13"/>
        <v>25000</v>
      </c>
      <c r="H97" s="222">
        <f t="shared" si="13"/>
        <v>0</v>
      </c>
      <c r="I97" s="222">
        <f t="shared" si="13"/>
        <v>62900</v>
      </c>
      <c r="J97" s="222">
        <f t="shared" si="13"/>
        <v>1430000</v>
      </c>
      <c r="K97" s="222">
        <f t="shared" si="13"/>
        <v>0</v>
      </c>
      <c r="L97" s="222">
        <f t="shared" si="13"/>
        <v>0</v>
      </c>
      <c r="M97" s="222">
        <f t="shared" si="13"/>
        <v>0</v>
      </c>
      <c r="N97" s="222">
        <f t="shared" si="13"/>
        <v>0</v>
      </c>
      <c r="O97" s="222">
        <f t="shared" si="13"/>
        <v>1532700</v>
      </c>
    </row>
    <row r="98" spans="1:15" s="36" customFormat="1" ht="12.75">
      <c r="A98" s="64"/>
      <c r="B98" s="62">
        <v>92109</v>
      </c>
      <c r="C98" s="38" t="s">
        <v>179</v>
      </c>
      <c r="D98" s="224">
        <v>2380300</v>
      </c>
      <c r="E98" s="221">
        <v>847600</v>
      </c>
      <c r="F98" s="221">
        <v>0</v>
      </c>
      <c r="G98" s="221">
        <v>0</v>
      </c>
      <c r="H98" s="221">
        <v>0</v>
      </c>
      <c r="I98" s="221">
        <v>27600</v>
      </c>
      <c r="J98" s="221">
        <v>820000</v>
      </c>
      <c r="K98" s="221">
        <v>0</v>
      </c>
      <c r="L98" s="221">
        <v>0</v>
      </c>
      <c r="M98" s="221">
        <v>0</v>
      </c>
      <c r="N98" s="221">
        <v>0</v>
      </c>
      <c r="O98" s="221">
        <v>1532700</v>
      </c>
    </row>
    <row r="99" spans="1:15" s="36" customFormat="1" ht="12.75">
      <c r="A99" s="64"/>
      <c r="B99" s="62">
        <v>92116</v>
      </c>
      <c r="C99" s="38" t="s">
        <v>180</v>
      </c>
      <c r="D99" s="224">
        <v>580000</v>
      </c>
      <c r="E99" s="221">
        <v>580000</v>
      </c>
      <c r="F99" s="221">
        <v>0</v>
      </c>
      <c r="G99" s="221">
        <v>0</v>
      </c>
      <c r="H99" s="221">
        <v>0</v>
      </c>
      <c r="I99" s="221">
        <v>0</v>
      </c>
      <c r="J99" s="221">
        <v>580000</v>
      </c>
      <c r="K99" s="221">
        <v>0</v>
      </c>
      <c r="L99" s="221">
        <v>0</v>
      </c>
      <c r="M99" s="221">
        <v>0</v>
      </c>
      <c r="N99" s="221">
        <v>0</v>
      </c>
      <c r="O99" s="221">
        <v>0</v>
      </c>
    </row>
    <row r="100" spans="1:15" s="36" customFormat="1" ht="12.75">
      <c r="A100" s="64"/>
      <c r="B100" s="62">
        <v>92120</v>
      </c>
      <c r="C100" s="38" t="s">
        <v>181</v>
      </c>
      <c r="D100" s="224">
        <v>20000</v>
      </c>
      <c r="E100" s="221">
        <v>20000</v>
      </c>
      <c r="F100" s="221">
        <v>0</v>
      </c>
      <c r="G100" s="221">
        <v>0</v>
      </c>
      <c r="H100" s="221">
        <v>0</v>
      </c>
      <c r="I100" s="221">
        <v>0</v>
      </c>
      <c r="J100" s="221">
        <v>20000</v>
      </c>
      <c r="K100" s="221">
        <v>0</v>
      </c>
      <c r="L100" s="221">
        <v>0</v>
      </c>
      <c r="M100" s="221">
        <v>0</v>
      </c>
      <c r="N100" s="221">
        <v>0</v>
      </c>
      <c r="O100" s="221">
        <v>0</v>
      </c>
    </row>
    <row r="101" spans="1:15" s="36" customFormat="1" ht="12.75">
      <c r="A101" s="64"/>
      <c r="B101" s="62">
        <v>92195</v>
      </c>
      <c r="C101" s="38" t="s">
        <v>314</v>
      </c>
      <c r="D101" s="221">
        <v>70300</v>
      </c>
      <c r="E101" s="221">
        <v>70300</v>
      </c>
      <c r="F101" s="221">
        <v>0</v>
      </c>
      <c r="G101" s="221">
        <v>25000</v>
      </c>
      <c r="H101" s="221"/>
      <c r="I101" s="221">
        <v>35300</v>
      </c>
      <c r="J101" s="221">
        <v>10000</v>
      </c>
      <c r="K101" s="221">
        <v>0</v>
      </c>
      <c r="L101" s="221">
        <v>0</v>
      </c>
      <c r="M101" s="221">
        <v>0</v>
      </c>
      <c r="N101" s="221">
        <v>0</v>
      </c>
      <c r="O101" s="221">
        <v>0</v>
      </c>
    </row>
    <row r="102" spans="1:15" s="36" customFormat="1" ht="12.75">
      <c r="A102" s="64"/>
      <c r="B102" s="62"/>
      <c r="C102" s="38"/>
      <c r="D102" s="221"/>
      <c r="E102" s="221"/>
      <c r="F102" s="221"/>
      <c r="G102" s="221"/>
      <c r="H102" s="221"/>
      <c r="I102" s="221"/>
      <c r="J102" s="221"/>
      <c r="K102" s="221"/>
      <c r="L102" s="221"/>
      <c r="M102" s="221"/>
      <c r="N102" s="221"/>
      <c r="O102" s="221"/>
    </row>
    <row r="103" spans="1:15" s="36" customFormat="1" ht="12.75">
      <c r="A103" s="132">
        <v>926</v>
      </c>
      <c r="B103" s="133"/>
      <c r="C103" s="134" t="s">
        <v>356</v>
      </c>
      <c r="D103" s="222">
        <f aca="true" t="shared" si="14" ref="D103:O103">SUM(D104:D106)</f>
        <v>10896479</v>
      </c>
      <c r="E103" s="222">
        <f t="shared" si="14"/>
        <v>3614125</v>
      </c>
      <c r="F103" s="222">
        <f t="shared" si="14"/>
        <v>1729175</v>
      </c>
      <c r="G103" s="222">
        <f t="shared" si="14"/>
        <v>1659450</v>
      </c>
      <c r="H103" s="222">
        <f t="shared" si="14"/>
        <v>0</v>
      </c>
      <c r="I103" s="222">
        <f t="shared" si="14"/>
        <v>0</v>
      </c>
      <c r="J103" s="222">
        <f t="shared" si="14"/>
        <v>200000</v>
      </c>
      <c r="K103" s="222">
        <f t="shared" si="14"/>
        <v>25500</v>
      </c>
      <c r="L103" s="222">
        <f t="shared" si="14"/>
        <v>0</v>
      </c>
      <c r="M103" s="222">
        <f t="shared" si="14"/>
        <v>0</v>
      </c>
      <c r="N103" s="222">
        <f t="shared" si="14"/>
        <v>0</v>
      </c>
      <c r="O103" s="222">
        <f t="shared" si="14"/>
        <v>7282354</v>
      </c>
    </row>
    <row r="104" spans="1:15" s="36" customFormat="1" ht="12.75">
      <c r="A104" s="64"/>
      <c r="B104" s="62">
        <v>92601</v>
      </c>
      <c r="C104" s="38" t="s">
        <v>357</v>
      </c>
      <c r="D104" s="221">
        <v>3418725</v>
      </c>
      <c r="E104" s="221">
        <v>3413125</v>
      </c>
      <c r="F104" s="221">
        <v>1729175</v>
      </c>
      <c r="G104" s="221">
        <v>1658450</v>
      </c>
      <c r="H104" s="221">
        <v>0</v>
      </c>
      <c r="I104" s="221">
        <v>0</v>
      </c>
      <c r="J104" s="221">
        <v>0</v>
      </c>
      <c r="K104" s="221">
        <v>25500</v>
      </c>
      <c r="L104" s="221">
        <v>0</v>
      </c>
      <c r="M104" s="221">
        <v>0</v>
      </c>
      <c r="N104" s="221">
        <v>0</v>
      </c>
      <c r="O104" s="221">
        <v>5600</v>
      </c>
    </row>
    <row r="105" spans="1:15" s="36" customFormat="1" ht="12.75">
      <c r="A105" s="64"/>
      <c r="B105" s="62">
        <v>92605</v>
      </c>
      <c r="C105" s="38" t="s">
        <v>182</v>
      </c>
      <c r="D105" s="221">
        <v>200000</v>
      </c>
      <c r="E105" s="221">
        <v>200000</v>
      </c>
      <c r="F105" s="221">
        <v>0</v>
      </c>
      <c r="G105" s="221">
        <v>0</v>
      </c>
      <c r="H105" s="221">
        <v>0</v>
      </c>
      <c r="I105" s="221">
        <v>0</v>
      </c>
      <c r="J105" s="221">
        <v>200000</v>
      </c>
      <c r="K105" s="221">
        <v>0</v>
      </c>
      <c r="L105" s="221">
        <v>0</v>
      </c>
      <c r="M105" s="221">
        <v>0</v>
      </c>
      <c r="N105" s="221">
        <v>0</v>
      </c>
      <c r="O105" s="221">
        <v>0</v>
      </c>
    </row>
    <row r="106" spans="1:15" s="36" customFormat="1" ht="12.75">
      <c r="A106" s="64"/>
      <c r="B106" s="62">
        <v>92695</v>
      </c>
      <c r="C106" s="38" t="s">
        <v>314</v>
      </c>
      <c r="D106" s="221">
        <v>7277754</v>
      </c>
      <c r="E106" s="221">
        <v>1000</v>
      </c>
      <c r="F106" s="221">
        <v>0</v>
      </c>
      <c r="G106" s="221">
        <v>1000</v>
      </c>
      <c r="H106" s="221">
        <v>0</v>
      </c>
      <c r="I106" s="221">
        <v>0</v>
      </c>
      <c r="J106" s="221">
        <v>0</v>
      </c>
      <c r="K106" s="221">
        <v>0</v>
      </c>
      <c r="L106" s="221">
        <v>0</v>
      </c>
      <c r="M106" s="221">
        <v>0</v>
      </c>
      <c r="N106" s="221">
        <v>0</v>
      </c>
      <c r="O106" s="221">
        <v>7276754</v>
      </c>
    </row>
    <row r="107" spans="1:15" s="36" customFormat="1" ht="12.75">
      <c r="A107" s="65"/>
      <c r="B107" s="63"/>
      <c r="C107" s="39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</row>
    <row r="108" spans="1:15" s="40" customFormat="1" ht="24.75" customHeight="1">
      <c r="A108" s="618" t="s">
        <v>288</v>
      </c>
      <c r="B108" s="619"/>
      <c r="C108" s="616"/>
      <c r="D108" s="518">
        <f aca="true" t="shared" si="15" ref="D108:O108">SUM(D9,D14,D18,D23,D28,D35,D38,D41,D47,D50,D53,D56,D66,D71,D82,D85,D89,D97,D103,)</f>
        <v>70738474</v>
      </c>
      <c r="E108" s="518">
        <f t="shared" si="15"/>
        <v>50234420</v>
      </c>
      <c r="F108" s="518">
        <f t="shared" si="15"/>
        <v>23619447</v>
      </c>
      <c r="G108" s="518">
        <f t="shared" si="15"/>
        <v>13879873</v>
      </c>
      <c r="H108" s="518">
        <f t="shared" si="15"/>
        <v>0</v>
      </c>
      <c r="I108" s="518">
        <f t="shared" si="15"/>
        <v>86960</v>
      </c>
      <c r="J108" s="518">
        <f t="shared" si="15"/>
        <v>1737000</v>
      </c>
      <c r="K108" s="518">
        <f t="shared" si="15"/>
        <v>9069290</v>
      </c>
      <c r="L108" s="518">
        <f t="shared" si="15"/>
        <v>141850</v>
      </c>
      <c r="M108" s="518">
        <f t="shared" si="15"/>
        <v>0</v>
      </c>
      <c r="N108" s="518">
        <f t="shared" si="15"/>
        <v>1700000</v>
      </c>
      <c r="O108" s="518">
        <f t="shared" si="15"/>
        <v>20504054</v>
      </c>
    </row>
    <row r="110" ht="12.75">
      <c r="A110" s="46"/>
    </row>
  </sheetData>
  <mergeCells count="17">
    <mergeCell ref="F5:N5"/>
    <mergeCell ref="F6:G6"/>
    <mergeCell ref="A108:C108"/>
    <mergeCell ref="L6:L7"/>
    <mergeCell ref="H6:I6"/>
    <mergeCell ref="J6:J7"/>
    <mergeCell ref="K6:K7"/>
    <mergeCell ref="A1:O1"/>
    <mergeCell ref="D4:D7"/>
    <mergeCell ref="A4:A7"/>
    <mergeCell ref="C4:C7"/>
    <mergeCell ref="B4:B7"/>
    <mergeCell ref="E4:O4"/>
    <mergeCell ref="E5:E7"/>
    <mergeCell ref="O5:O7"/>
    <mergeCell ref="M6:M7"/>
    <mergeCell ref="N6:N7"/>
  </mergeCells>
  <printOptions horizontalCentered="1"/>
  <pageMargins left="0.21" right="0.3937007874015748" top="0.99" bottom="0.7874015748031497" header="0.5118110236220472" footer="0.5118110236220472"/>
  <pageSetup horizontalDpi="600" verticalDpi="600" orientation="landscape" paperSize="9" scale="70" r:id="rId1"/>
  <headerFooter alignWithMargins="0">
    <oddHeader>&amp;RZałącznik nr &amp;A
do uchwały Rady Miejskiej w Choszcznie nr XXXIII/411/2009
z dnia 18 grudnia 2009 r.</oddHeader>
    <oddFooter>&amp;CStrona &amp;P</oddFooter>
  </headerFooter>
  <rowBreaks count="2" manualBreakCount="2">
    <brk id="34" max="14" man="1"/>
    <brk id="7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05"/>
  <sheetViews>
    <sheetView view="pageBreakPreview" zoomScaleSheetLayoutView="100" workbookViewId="0" topLeftCell="A1">
      <selection activeCell="E12" sqref="E12"/>
    </sheetView>
  </sheetViews>
  <sheetFormatPr defaultColWidth="9.00390625" defaultRowHeight="12.75"/>
  <cols>
    <col min="1" max="1" width="5.00390625" style="151" customWidth="1"/>
    <col min="2" max="2" width="13.875" style="151" customWidth="1"/>
    <col min="3" max="3" width="73.00390625" style="151" customWidth="1"/>
    <col min="4" max="4" width="15.00390625" style="151" customWidth="1"/>
    <col min="5" max="5" width="11.875" style="151" customWidth="1"/>
    <col min="6" max="16384" width="8.00390625" style="151" customWidth="1"/>
  </cols>
  <sheetData>
    <row r="1" spans="1:5" ht="11.25" customHeight="1">
      <c r="A1" s="147"/>
      <c r="B1" s="147"/>
      <c r="C1" s="148"/>
      <c r="D1" s="149"/>
      <c r="E1" s="150"/>
    </row>
    <row r="2" spans="3:6" ht="12.75">
      <c r="C2" s="152"/>
      <c r="D2" s="610" t="s">
        <v>530</v>
      </c>
      <c r="E2" s="610"/>
      <c r="F2" s="610"/>
    </row>
    <row r="3" spans="3:7" ht="12.75">
      <c r="C3" s="226" t="s">
        <v>11</v>
      </c>
      <c r="D3" s="226"/>
      <c r="E3" s="226"/>
      <c r="F3" s="226"/>
      <c r="G3" s="226"/>
    </row>
    <row r="4" spans="4:7" ht="12.75">
      <c r="D4" s="612" t="s">
        <v>12</v>
      </c>
      <c r="E4" s="612"/>
      <c r="F4" s="612"/>
      <c r="G4" s="612"/>
    </row>
    <row r="7" spans="3:6" ht="12.75">
      <c r="C7" s="608"/>
      <c r="D7" s="608"/>
      <c r="E7" s="608"/>
      <c r="F7" s="608"/>
    </row>
    <row r="8" spans="1:6" ht="15.75">
      <c r="A8" s="591" t="s">
        <v>154</v>
      </c>
      <c r="B8" s="591"/>
      <c r="C8" s="591"/>
      <c r="D8" s="591"/>
      <c r="E8" s="591"/>
      <c r="F8" s="591"/>
    </row>
    <row r="9" spans="1:6" ht="15.75">
      <c r="A9" s="590" t="s">
        <v>219</v>
      </c>
      <c r="B9" s="590"/>
      <c r="C9" s="592"/>
      <c r="D9" s="592"/>
      <c r="E9" s="592"/>
      <c r="F9" s="592"/>
    </row>
    <row r="10" spans="1:6" ht="15.75">
      <c r="A10" s="590" t="s">
        <v>531</v>
      </c>
      <c r="B10" s="590"/>
      <c r="C10" s="590"/>
      <c r="D10" s="590"/>
      <c r="E10" s="590"/>
      <c r="F10" s="590"/>
    </row>
    <row r="11" spans="1:6" ht="12.75">
      <c r="A11" s="153"/>
      <c r="B11" s="153"/>
      <c r="C11" s="153"/>
      <c r="D11" s="153"/>
      <c r="E11" s="153"/>
      <c r="F11" s="153"/>
    </row>
    <row r="12" spans="1:6" ht="12.75">
      <c r="A12" s="153"/>
      <c r="B12" s="153"/>
      <c r="C12" s="153"/>
      <c r="D12" s="153"/>
      <c r="E12" s="153"/>
      <c r="F12" s="153"/>
    </row>
    <row r="13" spans="1:6" ht="12.75">
      <c r="A13" s="153"/>
      <c r="B13" s="153"/>
      <c r="C13" s="153"/>
      <c r="D13" s="153"/>
      <c r="E13" s="153"/>
      <c r="F13" s="153"/>
    </row>
    <row r="14" spans="1:6" ht="12.75">
      <c r="A14" s="153"/>
      <c r="B14" s="153"/>
      <c r="C14" s="153"/>
      <c r="D14" s="153"/>
      <c r="E14" s="153"/>
      <c r="F14" s="153"/>
    </row>
    <row r="15" spans="3:4" ht="11.25">
      <c r="C15" s="154"/>
      <c r="D15" s="154"/>
    </row>
    <row r="16" spans="3:4" ht="11.25">
      <c r="C16" s="154"/>
      <c r="D16" s="154"/>
    </row>
    <row r="17" spans="1:5" ht="42" customHeight="1">
      <c r="A17" s="207" t="s">
        <v>282</v>
      </c>
      <c r="B17" s="208" t="s">
        <v>252</v>
      </c>
      <c r="C17" s="208" t="s">
        <v>221</v>
      </c>
      <c r="D17" s="209" t="s">
        <v>231</v>
      </c>
      <c r="E17" s="209" t="s">
        <v>229</v>
      </c>
    </row>
    <row r="18" spans="1:5" ht="9" customHeight="1">
      <c r="A18" s="155">
        <v>1</v>
      </c>
      <c r="B18" s="155">
        <v>2</v>
      </c>
      <c r="C18" s="156">
        <v>3</v>
      </c>
      <c r="D18" s="156">
        <v>4</v>
      </c>
      <c r="E18" s="157">
        <v>5</v>
      </c>
    </row>
    <row r="19" spans="1:5" ht="18" customHeight="1">
      <c r="A19" s="383" t="s">
        <v>259</v>
      </c>
      <c r="B19" s="374" t="s">
        <v>537</v>
      </c>
      <c r="C19" s="158" t="s">
        <v>536</v>
      </c>
      <c r="D19" s="159">
        <v>20504054</v>
      </c>
      <c r="E19" s="192">
        <f>D19/D28</f>
        <v>0.289857171643256</v>
      </c>
    </row>
    <row r="20" spans="1:5" ht="18" customHeight="1">
      <c r="A20" s="383" t="s">
        <v>260</v>
      </c>
      <c r="B20" s="374">
        <v>801.854</v>
      </c>
      <c r="C20" s="158" t="s">
        <v>349</v>
      </c>
      <c r="D20" s="159">
        <v>19296428</v>
      </c>
      <c r="E20" s="192">
        <f>D20/D28</f>
        <v>0.27278547173635664</v>
      </c>
    </row>
    <row r="21" spans="1:5" ht="18" customHeight="1">
      <c r="A21" s="384" t="s">
        <v>261</v>
      </c>
      <c r="B21" s="377" t="s">
        <v>72</v>
      </c>
      <c r="C21" s="370" t="s">
        <v>533</v>
      </c>
      <c r="D21" s="371">
        <v>11433720</v>
      </c>
      <c r="E21" s="372">
        <f>D21/D28</f>
        <v>0.16163368183486684</v>
      </c>
    </row>
    <row r="22" spans="1:5" ht="18" customHeight="1">
      <c r="A22" s="384" t="s">
        <v>251</v>
      </c>
      <c r="B22" s="376" t="s">
        <v>538</v>
      </c>
      <c r="C22" s="370" t="s">
        <v>532</v>
      </c>
      <c r="D22" s="371">
        <v>6378190</v>
      </c>
      <c r="E22" s="372">
        <f>D22/D28</f>
        <v>0.09016578446405275</v>
      </c>
    </row>
    <row r="23" spans="1:5" ht="18" customHeight="1">
      <c r="A23" s="384" t="s">
        <v>265</v>
      </c>
      <c r="B23" s="377" t="s">
        <v>539</v>
      </c>
      <c r="C23" s="370" t="s">
        <v>310</v>
      </c>
      <c r="D23" s="371">
        <v>5910157</v>
      </c>
      <c r="E23" s="372">
        <f>D23/D28</f>
        <v>0.08354939915723938</v>
      </c>
    </row>
    <row r="24" spans="1:5" ht="18" customHeight="1">
      <c r="A24" s="384" t="s">
        <v>266</v>
      </c>
      <c r="B24" s="377">
        <v>921.926</v>
      </c>
      <c r="C24" s="370" t="s">
        <v>534</v>
      </c>
      <c r="D24" s="371">
        <v>5132025</v>
      </c>
      <c r="E24" s="372">
        <f>D24/D28</f>
        <v>0.07254927495325952</v>
      </c>
    </row>
    <row r="25" spans="1:5" ht="18" customHeight="1">
      <c r="A25" s="385" t="s">
        <v>267</v>
      </c>
      <c r="B25" s="377">
        <v>757</v>
      </c>
      <c r="C25" s="160" t="s">
        <v>535</v>
      </c>
      <c r="D25" s="161">
        <v>1700000</v>
      </c>
      <c r="E25" s="193">
        <f>D25/D28</f>
        <v>0.02403218367419122</v>
      </c>
    </row>
    <row r="26" spans="1:5" ht="18" customHeight="1">
      <c r="A26" s="384" t="s">
        <v>269</v>
      </c>
      <c r="B26" s="377">
        <v>752.754</v>
      </c>
      <c r="C26" s="370" t="s">
        <v>317</v>
      </c>
      <c r="D26" s="371">
        <v>278900</v>
      </c>
      <c r="E26" s="372">
        <v>0.004</v>
      </c>
    </row>
    <row r="27" spans="1:5" ht="18" customHeight="1">
      <c r="A27" s="386" t="s">
        <v>396</v>
      </c>
      <c r="B27" s="375">
        <v>758</v>
      </c>
      <c r="C27" s="373" t="s">
        <v>423</v>
      </c>
      <c r="D27" s="164">
        <v>105000</v>
      </c>
      <c r="E27" s="194">
        <f>D27/D28</f>
        <v>0.0014843407563471047</v>
      </c>
    </row>
    <row r="28" spans="3:5" ht="12.75">
      <c r="C28" s="217" t="s">
        <v>225</v>
      </c>
      <c r="D28" s="218">
        <f>SUM(D19:D27)</f>
        <v>70738474</v>
      </c>
      <c r="E28" s="219">
        <v>1</v>
      </c>
    </row>
    <row r="29" spans="3:4" ht="11.25">
      <c r="C29" s="154"/>
      <c r="D29" s="154"/>
    </row>
    <row r="30" spans="3:4" ht="11.25">
      <c r="C30" s="154"/>
      <c r="D30" s="154"/>
    </row>
    <row r="31" spans="3:4" ht="11.25">
      <c r="C31" s="154"/>
      <c r="D31" s="154"/>
    </row>
    <row r="32" spans="3:4" ht="11.25">
      <c r="C32" s="154"/>
      <c r="D32" s="154"/>
    </row>
    <row r="33" spans="3:4" ht="11.25">
      <c r="C33" s="154"/>
      <c r="D33" s="154"/>
    </row>
    <row r="34" spans="3:4" ht="11.25">
      <c r="C34" s="154"/>
      <c r="D34" s="154"/>
    </row>
    <row r="35" spans="3:4" ht="11.25">
      <c r="C35" s="154"/>
      <c r="D35" s="154"/>
    </row>
    <row r="36" spans="3:4" ht="11.25">
      <c r="C36" s="154"/>
      <c r="D36" s="154"/>
    </row>
    <row r="37" spans="3:4" ht="11.25">
      <c r="C37" s="154"/>
      <c r="D37" s="154"/>
    </row>
    <row r="38" spans="3:4" ht="11.25">
      <c r="C38" s="154"/>
      <c r="D38" s="154"/>
    </row>
    <row r="39" spans="3:4" ht="11.25">
      <c r="C39" s="154"/>
      <c r="D39" s="154"/>
    </row>
    <row r="40" spans="3:4" ht="11.25">
      <c r="C40" s="154"/>
      <c r="D40" s="154"/>
    </row>
    <row r="41" spans="3:4" ht="11.25">
      <c r="C41" s="154"/>
      <c r="D41" s="154"/>
    </row>
    <row r="42" spans="3:4" ht="11.25">
      <c r="C42" s="154"/>
      <c r="D42" s="154"/>
    </row>
    <row r="43" spans="3:4" ht="11.25">
      <c r="C43" s="154"/>
      <c r="D43" s="154"/>
    </row>
    <row r="44" spans="3:4" ht="11.25">
      <c r="C44" s="154"/>
      <c r="D44" s="154"/>
    </row>
    <row r="45" spans="3:4" ht="11.25">
      <c r="C45" s="154"/>
      <c r="D45" s="154"/>
    </row>
    <row r="46" spans="3:4" ht="11.25">
      <c r="C46" s="154"/>
      <c r="D46" s="154"/>
    </row>
    <row r="47" spans="3:4" ht="11.25">
      <c r="C47" s="154"/>
      <c r="D47" s="154"/>
    </row>
    <row r="48" spans="3:4" ht="11.25">
      <c r="C48" s="154"/>
      <c r="D48" s="154"/>
    </row>
    <row r="49" spans="3:4" ht="11.25">
      <c r="C49" s="154"/>
      <c r="D49" s="154"/>
    </row>
    <row r="50" spans="3:4" ht="11.25">
      <c r="C50" s="154"/>
      <c r="D50" s="154"/>
    </row>
    <row r="51" spans="3:4" ht="11.25">
      <c r="C51" s="154"/>
      <c r="D51" s="154"/>
    </row>
    <row r="52" spans="3:4" ht="11.25">
      <c r="C52" s="154"/>
      <c r="D52" s="154"/>
    </row>
    <row r="53" spans="3:4" ht="11.25">
      <c r="C53" s="154"/>
      <c r="D53" s="154"/>
    </row>
    <row r="54" spans="3:4" ht="11.25">
      <c r="C54" s="154"/>
      <c r="D54" s="154"/>
    </row>
    <row r="55" spans="3:4" ht="11.25">
      <c r="C55" s="154"/>
      <c r="D55" s="154"/>
    </row>
    <row r="56" spans="3:4" ht="11.25">
      <c r="C56" s="154"/>
      <c r="D56" s="154"/>
    </row>
    <row r="57" spans="3:4" ht="11.25">
      <c r="C57" s="154"/>
      <c r="D57" s="154"/>
    </row>
    <row r="58" spans="3:4" ht="11.25">
      <c r="C58" s="154"/>
      <c r="D58" s="154"/>
    </row>
    <row r="59" spans="3:4" ht="11.25">
      <c r="C59" s="154"/>
      <c r="D59" s="154"/>
    </row>
    <row r="60" spans="3:4" ht="11.25">
      <c r="C60" s="154"/>
      <c r="D60" s="154"/>
    </row>
    <row r="61" spans="3:4" ht="11.25">
      <c r="C61" s="154"/>
      <c r="D61" s="154"/>
    </row>
    <row r="62" spans="3:4" ht="11.25">
      <c r="C62" s="154"/>
      <c r="D62" s="154"/>
    </row>
    <row r="63" spans="3:4" ht="11.25">
      <c r="C63" s="154"/>
      <c r="D63" s="154"/>
    </row>
    <row r="64" spans="3:4" ht="11.25">
      <c r="C64" s="154"/>
      <c r="D64" s="154"/>
    </row>
    <row r="65" spans="3:4" ht="11.25">
      <c r="C65" s="154"/>
      <c r="D65" s="154"/>
    </row>
    <row r="66" spans="3:4" ht="11.25">
      <c r="C66" s="154"/>
      <c r="D66" s="154"/>
    </row>
    <row r="67" spans="3:4" ht="11.25">
      <c r="C67" s="154"/>
      <c r="D67" s="154"/>
    </row>
    <row r="68" spans="3:4" ht="11.25">
      <c r="C68" s="154"/>
      <c r="D68" s="154"/>
    </row>
    <row r="69" spans="3:4" ht="11.25">
      <c r="C69" s="154"/>
      <c r="D69" s="154"/>
    </row>
    <row r="70" spans="3:4" ht="11.25">
      <c r="C70" s="154"/>
      <c r="D70" s="154"/>
    </row>
    <row r="71" spans="3:4" ht="11.25">
      <c r="C71" s="154"/>
      <c r="D71" s="154"/>
    </row>
    <row r="72" spans="3:4" ht="11.25">
      <c r="C72" s="154"/>
      <c r="D72" s="154"/>
    </row>
    <row r="73" spans="3:4" ht="11.25">
      <c r="C73" s="154"/>
      <c r="D73" s="154"/>
    </row>
    <row r="74" spans="3:4" ht="11.25">
      <c r="C74" s="154"/>
      <c r="D74" s="154"/>
    </row>
    <row r="75" spans="3:4" ht="11.25">
      <c r="C75" s="154"/>
      <c r="D75" s="154"/>
    </row>
    <row r="76" spans="3:4" ht="11.25">
      <c r="C76" s="154"/>
      <c r="D76" s="154"/>
    </row>
    <row r="77" spans="3:4" ht="11.25">
      <c r="C77" s="154"/>
      <c r="D77" s="154"/>
    </row>
    <row r="78" spans="3:4" ht="11.25">
      <c r="C78" s="154"/>
      <c r="D78" s="154"/>
    </row>
    <row r="79" spans="3:4" ht="11.25">
      <c r="C79" s="154"/>
      <c r="D79" s="154"/>
    </row>
    <row r="80" spans="3:4" ht="11.25">
      <c r="C80" s="154"/>
      <c r="D80" s="154"/>
    </row>
    <row r="81" spans="3:4" ht="11.25">
      <c r="C81" s="154"/>
      <c r="D81" s="154"/>
    </row>
    <row r="82" spans="3:4" ht="11.25">
      <c r="C82" s="154"/>
      <c r="D82" s="154"/>
    </row>
    <row r="83" spans="3:4" ht="11.25">
      <c r="C83" s="154"/>
      <c r="D83" s="154"/>
    </row>
    <row r="84" spans="3:4" ht="11.25">
      <c r="C84" s="154"/>
      <c r="D84" s="154"/>
    </row>
    <row r="85" spans="3:4" ht="11.25">
      <c r="C85" s="154"/>
      <c r="D85" s="154"/>
    </row>
    <row r="86" spans="3:4" ht="11.25">
      <c r="C86" s="154"/>
      <c r="D86" s="154"/>
    </row>
    <row r="87" spans="3:4" ht="11.25">
      <c r="C87" s="154"/>
      <c r="D87" s="154"/>
    </row>
    <row r="88" spans="3:4" ht="11.25">
      <c r="C88" s="154"/>
      <c r="D88" s="154"/>
    </row>
    <row r="89" spans="3:4" ht="11.25">
      <c r="C89" s="154"/>
      <c r="D89" s="154"/>
    </row>
    <row r="90" spans="3:4" ht="11.25">
      <c r="C90" s="154"/>
      <c r="D90" s="154"/>
    </row>
    <row r="91" spans="3:4" ht="11.25">
      <c r="C91" s="154"/>
      <c r="D91" s="154"/>
    </row>
    <row r="92" spans="3:4" ht="11.25">
      <c r="C92" s="154"/>
      <c r="D92" s="154"/>
    </row>
    <row r="93" spans="3:4" ht="11.25">
      <c r="C93" s="154"/>
      <c r="D93" s="154"/>
    </row>
    <row r="94" spans="3:4" ht="11.25">
      <c r="C94" s="154"/>
      <c r="D94" s="154"/>
    </row>
    <row r="95" spans="3:4" ht="11.25">
      <c r="C95" s="154"/>
      <c r="D95" s="154"/>
    </row>
    <row r="96" spans="3:4" ht="11.25">
      <c r="C96" s="154"/>
      <c r="D96" s="154"/>
    </row>
    <row r="97" spans="3:4" ht="11.25">
      <c r="C97" s="154"/>
      <c r="D97" s="154"/>
    </row>
    <row r="98" spans="3:4" ht="11.25">
      <c r="C98" s="154"/>
      <c r="D98" s="154"/>
    </row>
    <row r="99" spans="3:4" ht="11.25">
      <c r="C99" s="154"/>
      <c r="D99" s="154"/>
    </row>
    <row r="100" spans="3:4" ht="11.25">
      <c r="C100" s="154"/>
      <c r="D100" s="154"/>
    </row>
    <row r="101" spans="3:4" ht="11.25">
      <c r="C101" s="154"/>
      <c r="D101" s="154"/>
    </row>
    <row r="102" spans="3:4" ht="11.25">
      <c r="C102" s="154"/>
      <c r="D102" s="154"/>
    </row>
    <row r="103" spans="3:4" ht="11.25">
      <c r="C103" s="154"/>
      <c r="D103" s="154"/>
    </row>
    <row r="104" spans="3:4" ht="11.25">
      <c r="C104" s="154"/>
      <c r="D104" s="154"/>
    </row>
    <row r="105" spans="3:4" ht="11.25">
      <c r="C105" s="154"/>
      <c r="D105" s="154"/>
    </row>
    <row r="106" spans="3:4" ht="11.25">
      <c r="C106" s="154"/>
      <c r="D106" s="154"/>
    </row>
    <row r="107" spans="3:4" ht="11.25">
      <c r="C107" s="154"/>
      <c r="D107" s="154"/>
    </row>
    <row r="108" spans="3:4" ht="11.25">
      <c r="C108" s="154"/>
      <c r="D108" s="154"/>
    </row>
    <row r="109" spans="3:4" ht="11.25">
      <c r="C109" s="154"/>
      <c r="D109" s="154"/>
    </row>
    <row r="110" spans="3:4" ht="11.25">
      <c r="C110" s="154"/>
      <c r="D110" s="154"/>
    </row>
    <row r="111" spans="3:4" ht="11.25">
      <c r="C111" s="154"/>
      <c r="D111" s="154"/>
    </row>
    <row r="112" spans="3:4" ht="11.25">
      <c r="C112" s="154"/>
      <c r="D112" s="154"/>
    </row>
    <row r="113" spans="3:4" ht="11.25">
      <c r="C113" s="154"/>
      <c r="D113" s="154"/>
    </row>
    <row r="114" spans="3:4" ht="11.25">
      <c r="C114" s="154"/>
      <c r="D114" s="154"/>
    </row>
    <row r="115" spans="3:4" ht="11.25">
      <c r="C115" s="154"/>
      <c r="D115" s="154"/>
    </row>
    <row r="116" spans="3:4" ht="11.25">
      <c r="C116" s="154"/>
      <c r="D116" s="154"/>
    </row>
    <row r="117" spans="3:4" ht="11.25">
      <c r="C117" s="154"/>
      <c r="D117" s="154"/>
    </row>
    <row r="118" spans="3:4" ht="11.25">
      <c r="C118" s="154"/>
      <c r="D118" s="154"/>
    </row>
    <row r="119" spans="3:4" ht="11.25">
      <c r="C119" s="154"/>
      <c r="D119" s="154"/>
    </row>
    <row r="120" spans="3:4" ht="11.25">
      <c r="C120" s="154"/>
      <c r="D120" s="154"/>
    </row>
    <row r="121" spans="3:4" ht="11.25">
      <c r="C121" s="154"/>
      <c r="D121" s="154"/>
    </row>
    <row r="122" spans="3:4" ht="11.25">
      <c r="C122" s="154"/>
      <c r="D122" s="154"/>
    </row>
    <row r="123" spans="3:4" ht="11.25">
      <c r="C123" s="154"/>
      <c r="D123" s="154"/>
    </row>
    <row r="124" spans="3:4" ht="11.25">
      <c r="C124" s="154"/>
      <c r="D124" s="154"/>
    </row>
    <row r="125" spans="3:4" ht="11.25">
      <c r="C125" s="154"/>
      <c r="D125" s="154"/>
    </row>
    <row r="126" spans="3:4" ht="11.25">
      <c r="C126" s="154"/>
      <c r="D126" s="154"/>
    </row>
    <row r="127" spans="3:4" ht="11.25">
      <c r="C127" s="154"/>
      <c r="D127" s="154"/>
    </row>
    <row r="128" spans="3:4" ht="11.25">
      <c r="C128" s="154"/>
      <c r="D128" s="154"/>
    </row>
    <row r="129" spans="3:4" ht="11.25">
      <c r="C129" s="154"/>
      <c r="D129" s="154"/>
    </row>
    <row r="130" spans="3:4" ht="11.25">
      <c r="C130" s="154"/>
      <c r="D130" s="154"/>
    </row>
    <row r="131" spans="3:4" ht="11.25">
      <c r="C131" s="154"/>
      <c r="D131" s="154"/>
    </row>
    <row r="132" spans="3:4" ht="11.25">
      <c r="C132" s="154"/>
      <c r="D132" s="154"/>
    </row>
    <row r="133" spans="3:4" ht="11.25">
      <c r="C133" s="154"/>
      <c r="D133" s="154"/>
    </row>
    <row r="134" spans="3:4" ht="11.25">
      <c r="C134" s="154"/>
      <c r="D134" s="154"/>
    </row>
    <row r="135" spans="3:4" ht="11.25">
      <c r="C135" s="154"/>
      <c r="D135" s="154"/>
    </row>
    <row r="136" spans="3:4" ht="11.25">
      <c r="C136" s="154"/>
      <c r="D136" s="154"/>
    </row>
    <row r="137" spans="3:4" ht="11.25">
      <c r="C137" s="154"/>
      <c r="D137" s="154"/>
    </row>
    <row r="138" spans="3:4" ht="11.25">
      <c r="C138" s="154"/>
      <c r="D138" s="154"/>
    </row>
    <row r="139" spans="3:4" ht="11.25">
      <c r="C139" s="154"/>
      <c r="D139" s="154"/>
    </row>
    <row r="140" spans="3:4" ht="11.25">
      <c r="C140" s="154"/>
      <c r="D140" s="154"/>
    </row>
    <row r="141" spans="3:4" ht="11.25">
      <c r="C141" s="154"/>
      <c r="D141" s="154"/>
    </row>
    <row r="142" spans="3:4" ht="11.25">
      <c r="C142" s="154"/>
      <c r="D142" s="154"/>
    </row>
    <row r="143" spans="3:4" ht="11.25">
      <c r="C143" s="154"/>
      <c r="D143" s="154"/>
    </row>
    <row r="144" spans="3:4" ht="11.25">
      <c r="C144" s="154"/>
      <c r="D144" s="154"/>
    </row>
    <row r="145" spans="3:4" ht="11.25">
      <c r="C145" s="154"/>
      <c r="D145" s="154"/>
    </row>
    <row r="146" spans="3:4" ht="11.25">
      <c r="C146" s="154"/>
      <c r="D146" s="154"/>
    </row>
    <row r="147" spans="3:4" ht="11.25">
      <c r="C147" s="154"/>
      <c r="D147" s="154"/>
    </row>
    <row r="148" spans="3:4" ht="11.25">
      <c r="C148" s="154"/>
      <c r="D148" s="154"/>
    </row>
    <row r="149" spans="3:4" ht="11.25">
      <c r="C149" s="154"/>
      <c r="D149" s="154"/>
    </row>
    <row r="150" spans="3:4" ht="11.25">
      <c r="C150" s="154"/>
      <c r="D150" s="154"/>
    </row>
    <row r="151" spans="3:4" ht="11.25">
      <c r="C151" s="154"/>
      <c r="D151" s="154"/>
    </row>
    <row r="152" spans="3:4" ht="11.25">
      <c r="C152" s="154"/>
      <c r="D152" s="154"/>
    </row>
    <row r="153" spans="3:4" ht="11.25">
      <c r="C153" s="154"/>
      <c r="D153" s="154"/>
    </row>
    <row r="154" spans="3:4" ht="11.25">
      <c r="C154" s="154"/>
      <c r="D154" s="154"/>
    </row>
    <row r="155" spans="3:4" ht="11.25">
      <c r="C155" s="154"/>
      <c r="D155" s="154"/>
    </row>
    <row r="156" spans="3:4" ht="11.25">
      <c r="C156" s="154"/>
      <c r="D156" s="154"/>
    </row>
    <row r="157" spans="3:4" ht="11.25">
      <c r="C157" s="154"/>
      <c r="D157" s="154"/>
    </row>
    <row r="158" spans="3:4" ht="11.25">
      <c r="C158" s="154"/>
      <c r="D158" s="154"/>
    </row>
    <row r="159" spans="3:4" ht="11.25">
      <c r="C159" s="154"/>
      <c r="D159" s="154"/>
    </row>
    <row r="160" spans="3:4" ht="11.25">
      <c r="C160" s="154"/>
      <c r="D160" s="154"/>
    </row>
    <row r="161" spans="3:4" ht="11.25">
      <c r="C161" s="154"/>
      <c r="D161" s="154"/>
    </row>
    <row r="162" spans="3:4" ht="11.25">
      <c r="C162" s="154"/>
      <c r="D162" s="154"/>
    </row>
    <row r="163" spans="3:4" ht="11.25">
      <c r="C163" s="154"/>
      <c r="D163" s="154"/>
    </row>
    <row r="164" spans="3:4" ht="11.25">
      <c r="C164" s="154"/>
      <c r="D164" s="154"/>
    </row>
    <row r="165" spans="3:4" ht="11.25">
      <c r="C165" s="154"/>
      <c r="D165" s="154"/>
    </row>
    <row r="166" spans="3:4" ht="11.25">
      <c r="C166" s="154"/>
      <c r="D166" s="154"/>
    </row>
    <row r="167" spans="3:4" ht="11.25">
      <c r="C167" s="154"/>
      <c r="D167" s="154"/>
    </row>
    <row r="168" spans="3:4" ht="11.25">
      <c r="C168" s="154"/>
      <c r="D168" s="154"/>
    </row>
    <row r="169" spans="3:4" ht="11.25">
      <c r="C169" s="154"/>
      <c r="D169" s="154"/>
    </row>
    <row r="170" spans="3:4" ht="11.25">
      <c r="C170" s="154"/>
      <c r="D170" s="154"/>
    </row>
    <row r="171" spans="3:4" ht="11.25">
      <c r="C171" s="154"/>
      <c r="D171" s="154"/>
    </row>
    <row r="172" spans="3:4" ht="11.25">
      <c r="C172" s="154"/>
      <c r="D172" s="154"/>
    </row>
    <row r="173" spans="3:4" ht="11.25">
      <c r="C173" s="154"/>
      <c r="D173" s="154"/>
    </row>
    <row r="174" spans="3:4" ht="11.25">
      <c r="C174" s="154"/>
      <c r="D174" s="154"/>
    </row>
    <row r="175" spans="3:4" ht="11.25">
      <c r="C175" s="154"/>
      <c r="D175" s="154"/>
    </row>
    <row r="176" spans="3:4" ht="11.25">
      <c r="C176" s="154"/>
      <c r="D176" s="154"/>
    </row>
    <row r="177" spans="3:4" ht="11.25">
      <c r="C177" s="154"/>
      <c r="D177" s="154"/>
    </row>
    <row r="178" spans="3:4" ht="11.25">
      <c r="C178" s="154"/>
      <c r="D178" s="154"/>
    </row>
    <row r="179" spans="3:4" ht="11.25">
      <c r="C179" s="154"/>
      <c r="D179" s="154"/>
    </row>
    <row r="180" spans="3:4" ht="11.25">
      <c r="C180" s="154"/>
      <c r="D180" s="154"/>
    </row>
    <row r="181" spans="3:4" ht="11.25">
      <c r="C181" s="154"/>
      <c r="D181" s="154"/>
    </row>
    <row r="182" spans="3:4" ht="11.25">
      <c r="C182" s="154"/>
      <c r="D182" s="154"/>
    </row>
    <row r="183" spans="3:4" ht="11.25">
      <c r="C183" s="154"/>
      <c r="D183" s="154"/>
    </row>
    <row r="184" spans="3:4" ht="11.25">
      <c r="C184" s="154"/>
      <c r="D184" s="154"/>
    </row>
    <row r="185" spans="3:4" ht="11.25">
      <c r="C185" s="154"/>
      <c r="D185" s="154"/>
    </row>
    <row r="186" spans="3:4" ht="11.25">
      <c r="C186" s="154"/>
      <c r="D186" s="154"/>
    </row>
    <row r="187" spans="3:4" ht="11.25">
      <c r="C187" s="154"/>
      <c r="D187" s="154"/>
    </row>
    <row r="188" spans="3:4" ht="11.25">
      <c r="C188" s="154"/>
      <c r="D188" s="154"/>
    </row>
    <row r="189" spans="3:4" ht="11.25">
      <c r="C189" s="154"/>
      <c r="D189" s="154"/>
    </row>
    <row r="190" spans="3:4" ht="11.25">
      <c r="C190" s="154"/>
      <c r="D190" s="154"/>
    </row>
    <row r="191" spans="3:4" ht="11.25">
      <c r="C191" s="154"/>
      <c r="D191" s="154"/>
    </row>
    <row r="192" spans="3:4" ht="11.25">
      <c r="C192" s="154"/>
      <c r="D192" s="154"/>
    </row>
    <row r="193" spans="3:4" ht="11.25">
      <c r="C193" s="154"/>
      <c r="D193" s="154"/>
    </row>
    <row r="194" spans="3:4" ht="11.25">
      <c r="C194" s="154"/>
      <c r="D194" s="154"/>
    </row>
    <row r="195" spans="3:4" ht="11.25">
      <c r="C195" s="154"/>
      <c r="D195" s="154"/>
    </row>
    <row r="196" spans="3:4" ht="11.25">
      <c r="C196" s="154"/>
      <c r="D196" s="154"/>
    </row>
    <row r="197" spans="3:4" ht="11.25">
      <c r="C197" s="154"/>
      <c r="D197" s="154"/>
    </row>
    <row r="198" spans="3:4" ht="11.25">
      <c r="C198" s="154"/>
      <c r="D198" s="154"/>
    </row>
    <row r="199" spans="3:4" ht="11.25">
      <c r="C199" s="154"/>
      <c r="D199" s="154"/>
    </row>
    <row r="200" spans="3:4" ht="11.25">
      <c r="C200" s="154"/>
      <c r="D200" s="154"/>
    </row>
    <row r="201" spans="3:4" ht="11.25">
      <c r="C201" s="154"/>
      <c r="D201" s="154"/>
    </row>
    <row r="202" spans="3:4" ht="11.25">
      <c r="C202" s="154"/>
      <c r="D202" s="154"/>
    </row>
    <row r="203" spans="3:4" ht="11.25">
      <c r="C203" s="154"/>
      <c r="D203" s="154"/>
    </row>
    <row r="204" spans="3:4" ht="11.25">
      <c r="C204" s="154"/>
      <c r="D204" s="154"/>
    </row>
    <row r="205" spans="3:4" ht="11.25">
      <c r="C205" s="154"/>
      <c r="D205" s="154"/>
    </row>
  </sheetData>
  <mergeCells count="6">
    <mergeCell ref="A10:F10"/>
    <mergeCell ref="C7:F7"/>
    <mergeCell ref="A8:F8"/>
    <mergeCell ref="D2:F2"/>
    <mergeCell ref="A9:F9"/>
    <mergeCell ref="D4:G4"/>
  </mergeCells>
  <printOptions/>
  <pageMargins left="1.32" right="0.3937007874015748" top="0.68" bottom="0.984251968503937" header="0.5118110236220472" footer="0.8661417322834646"/>
  <pageSetup horizontalDpi="300" verticalDpi="300" orientation="portrait" paperSize="9" scale="67" r:id="rId2"/>
  <colBreaks count="1" manualBreakCount="1">
    <brk id="6" max="54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0"/>
  <sheetViews>
    <sheetView tabSelected="1" zoomScaleSheetLayoutView="100" workbookViewId="0" topLeftCell="A1">
      <selection activeCell="D68" sqref="D68"/>
    </sheetView>
  </sheetViews>
  <sheetFormatPr defaultColWidth="9.00390625" defaultRowHeight="12.75"/>
  <cols>
    <col min="1" max="1" width="6.25390625" style="522" customWidth="1"/>
    <col min="2" max="2" width="63.25390625" style="522" customWidth="1"/>
    <col min="3" max="3" width="17.25390625" style="522" customWidth="1"/>
    <col min="4" max="4" width="19.625" style="522" customWidth="1"/>
    <col min="5" max="5" width="8.00390625" style="522" customWidth="1"/>
    <col min="6" max="6" width="33.75390625" style="522" customWidth="1"/>
    <col min="7" max="16384" width="8.00390625" style="522" customWidth="1"/>
  </cols>
  <sheetData>
    <row r="1" spans="2:7" ht="15.75">
      <c r="B1" s="520"/>
      <c r="C1" s="520"/>
      <c r="D1" s="521" t="s">
        <v>115</v>
      </c>
      <c r="F1" s="523"/>
      <c r="G1" s="523"/>
    </row>
    <row r="2" spans="2:7" ht="15.75">
      <c r="B2" s="585" t="s">
        <v>13</v>
      </c>
      <c r="C2" s="585"/>
      <c r="D2" s="585"/>
      <c r="E2" s="585"/>
      <c r="F2" s="593"/>
      <c r="G2" s="593"/>
    </row>
    <row r="3" spans="2:7" ht="15.75">
      <c r="B3" s="521"/>
      <c r="C3" s="521"/>
      <c r="D3" s="524" t="s">
        <v>14</v>
      </c>
      <c r="F3" s="593"/>
      <c r="G3" s="593"/>
    </row>
    <row r="4" spans="2:4" ht="12.75">
      <c r="B4" s="525"/>
      <c r="C4" s="525"/>
      <c r="D4" s="526"/>
    </row>
    <row r="5" spans="2:4" ht="15.75">
      <c r="B5" s="586" t="s">
        <v>122</v>
      </c>
      <c r="C5" s="586"/>
      <c r="D5" s="586"/>
    </row>
    <row r="6" spans="2:4" ht="12.75">
      <c r="B6" s="582" t="s">
        <v>276</v>
      </c>
      <c r="C6" s="582"/>
      <c r="D6" s="582"/>
    </row>
    <row r="7" spans="1:4" ht="19.5" customHeight="1">
      <c r="A7" s="584" t="s">
        <v>282</v>
      </c>
      <c r="B7" s="584" t="s">
        <v>254</v>
      </c>
      <c r="C7" s="577" t="s">
        <v>283</v>
      </c>
      <c r="D7" s="577" t="s">
        <v>576</v>
      </c>
    </row>
    <row r="8" spans="1:4" ht="19.5" customHeight="1">
      <c r="A8" s="584"/>
      <c r="B8" s="584"/>
      <c r="C8" s="584"/>
      <c r="D8" s="577"/>
    </row>
    <row r="9" spans="1:4" ht="19.5" customHeight="1">
      <c r="A9" s="584"/>
      <c r="B9" s="584"/>
      <c r="C9" s="584"/>
      <c r="D9" s="577"/>
    </row>
    <row r="10" spans="2:4" ht="15.75" hidden="1">
      <c r="B10" s="529" t="s">
        <v>90</v>
      </c>
      <c r="C10" s="529"/>
      <c r="D10" s="527">
        <v>41138238</v>
      </c>
    </row>
    <row r="11" spans="2:4" ht="15.75" customHeight="1" hidden="1">
      <c r="B11" s="530">
        <v>2003419</v>
      </c>
      <c r="C11" s="530"/>
      <c r="D11" s="531"/>
    </row>
    <row r="12" spans="2:4" ht="15.75" hidden="1">
      <c r="B12" s="532"/>
      <c r="C12" s="532"/>
      <c r="D12" s="533"/>
    </row>
    <row r="13" spans="2:4" ht="15.75" hidden="1">
      <c r="B13" s="534" t="s">
        <v>91</v>
      </c>
      <c r="C13" s="534"/>
      <c r="D13" s="535">
        <f>SUM(D15,D20,D30)</f>
        <v>2222000</v>
      </c>
    </row>
    <row r="14" spans="2:4" ht="15" hidden="1">
      <c r="B14" s="537" t="s">
        <v>255</v>
      </c>
      <c r="C14" s="537"/>
      <c r="D14" s="538"/>
    </row>
    <row r="15" spans="2:4" ht="15.75" hidden="1">
      <c r="B15" s="539" t="s">
        <v>92</v>
      </c>
      <c r="C15" s="539"/>
      <c r="D15" s="527">
        <f>SUM(D16:D18)</f>
        <v>300000</v>
      </c>
    </row>
    <row r="16" spans="2:4" ht="15" hidden="1">
      <c r="B16" s="537"/>
      <c r="C16" s="537"/>
      <c r="D16" s="538"/>
    </row>
    <row r="17" spans="2:4" ht="15" hidden="1">
      <c r="B17" s="537" t="s">
        <v>93</v>
      </c>
      <c r="C17" s="537"/>
      <c r="D17" s="538">
        <v>200000</v>
      </c>
    </row>
    <row r="18" spans="2:4" ht="15" hidden="1">
      <c r="B18" s="537" t="s">
        <v>94</v>
      </c>
      <c r="C18" s="537"/>
      <c r="D18" s="538">
        <v>100000</v>
      </c>
    </row>
    <row r="19" spans="2:4" ht="15" hidden="1">
      <c r="B19" s="537"/>
      <c r="C19" s="537"/>
      <c r="D19" s="538"/>
    </row>
    <row r="20" spans="2:4" ht="15.75" hidden="1">
      <c r="B20" s="539" t="s">
        <v>95</v>
      </c>
      <c r="C20" s="539"/>
      <c r="D20" s="527">
        <f>SUM(D21,D26)</f>
        <v>332500</v>
      </c>
    </row>
    <row r="21" spans="2:4" ht="15" hidden="1">
      <c r="B21" s="537" t="s">
        <v>96</v>
      </c>
      <c r="C21" s="537"/>
      <c r="D21" s="538">
        <f>SUM(D22:D23)</f>
        <v>182500</v>
      </c>
    </row>
    <row r="22" spans="2:4" ht="15" hidden="1">
      <c r="B22" s="537" t="s">
        <v>97</v>
      </c>
      <c r="C22" s="537"/>
      <c r="D22" s="538">
        <v>112500</v>
      </c>
    </row>
    <row r="23" spans="2:4" ht="15" hidden="1">
      <c r="B23" s="537" t="s">
        <v>98</v>
      </c>
      <c r="C23" s="537"/>
      <c r="D23" s="538">
        <v>70000</v>
      </c>
    </row>
    <row r="24" spans="2:4" ht="15" hidden="1">
      <c r="B24" s="537"/>
      <c r="C24" s="537"/>
      <c r="D24" s="538"/>
    </row>
    <row r="25" spans="2:4" ht="15" hidden="1">
      <c r="B25" s="537"/>
      <c r="C25" s="537"/>
      <c r="D25" s="538"/>
    </row>
    <row r="26" spans="2:4" ht="15" hidden="1">
      <c r="B26" s="537" t="s">
        <v>99</v>
      </c>
      <c r="C26" s="537"/>
      <c r="D26" s="538">
        <f>SUM(D27:D28)</f>
        <v>150000</v>
      </c>
    </row>
    <row r="27" spans="2:4" ht="15" hidden="1">
      <c r="B27" s="537" t="s">
        <v>97</v>
      </c>
      <c r="C27" s="537"/>
      <c r="D27" s="538">
        <v>50000</v>
      </c>
    </row>
    <row r="28" spans="2:4" ht="15" hidden="1">
      <c r="B28" s="537" t="s">
        <v>100</v>
      </c>
      <c r="C28" s="537"/>
      <c r="D28" s="538">
        <v>100000</v>
      </c>
    </row>
    <row r="29" spans="2:4" ht="15" hidden="1">
      <c r="B29" s="537"/>
      <c r="C29" s="537"/>
      <c r="D29" s="538"/>
    </row>
    <row r="30" spans="2:4" ht="15.75" hidden="1">
      <c r="B30" s="539" t="s">
        <v>101</v>
      </c>
      <c r="C30" s="539"/>
      <c r="D30" s="527">
        <f>SUM(D31:D46)</f>
        <v>1589500</v>
      </c>
    </row>
    <row r="31" spans="2:4" ht="15" hidden="1">
      <c r="B31" s="537" t="s">
        <v>102</v>
      </c>
      <c r="C31" s="537"/>
      <c r="D31" s="538">
        <v>200000</v>
      </c>
    </row>
    <row r="32" spans="2:4" ht="15.75" hidden="1">
      <c r="B32" s="537" t="s">
        <v>103</v>
      </c>
      <c r="C32" s="537"/>
      <c r="D32" s="527"/>
    </row>
    <row r="33" spans="2:4" ht="15" hidden="1">
      <c r="B33" s="537"/>
      <c r="C33" s="537"/>
      <c r="D33" s="538"/>
    </row>
    <row r="34" spans="2:4" ht="15" hidden="1">
      <c r="B34" s="537" t="s">
        <v>104</v>
      </c>
      <c r="C34" s="537"/>
      <c r="D34" s="538">
        <v>100000</v>
      </c>
    </row>
    <row r="35" spans="2:4" ht="15" hidden="1">
      <c r="B35" s="537" t="s">
        <v>105</v>
      </c>
      <c r="C35" s="537"/>
      <c r="D35" s="538"/>
    </row>
    <row r="36" spans="2:4" ht="15" hidden="1">
      <c r="B36" s="537" t="s">
        <v>106</v>
      </c>
      <c r="C36" s="537"/>
      <c r="D36" s="541"/>
    </row>
    <row r="37" spans="2:4" ht="15" hidden="1">
      <c r="B37" s="537"/>
      <c r="C37" s="537"/>
      <c r="D37" s="541"/>
    </row>
    <row r="38" spans="2:4" ht="15" hidden="1">
      <c r="B38" s="537" t="s">
        <v>107</v>
      </c>
      <c r="C38" s="537"/>
      <c r="D38" s="541">
        <v>187000</v>
      </c>
    </row>
    <row r="39" spans="2:4" ht="15" hidden="1">
      <c r="B39" s="537" t="s">
        <v>103</v>
      </c>
      <c r="C39" s="537"/>
      <c r="D39" s="541"/>
    </row>
    <row r="40" spans="2:4" ht="15" hidden="1">
      <c r="B40" s="537"/>
      <c r="C40" s="537"/>
      <c r="D40" s="541"/>
    </row>
    <row r="41" spans="2:4" ht="15" hidden="1">
      <c r="B41" s="537" t="s">
        <v>108</v>
      </c>
      <c r="C41" s="537"/>
      <c r="D41" s="541"/>
    </row>
    <row r="42" spans="2:4" ht="15" hidden="1">
      <c r="B42" s="537" t="s">
        <v>109</v>
      </c>
      <c r="C42" s="537"/>
      <c r="D42" s="541">
        <v>102500</v>
      </c>
    </row>
    <row r="43" spans="2:4" ht="15" hidden="1">
      <c r="B43" s="537" t="s">
        <v>110</v>
      </c>
      <c r="C43" s="537"/>
      <c r="D43" s="541"/>
    </row>
    <row r="44" spans="2:4" ht="15" hidden="1">
      <c r="B44" s="537"/>
      <c r="C44" s="537"/>
      <c r="D44" s="541"/>
    </row>
    <row r="45" spans="2:4" ht="15" hidden="1">
      <c r="B45" s="537" t="s">
        <v>111</v>
      </c>
      <c r="C45" s="537"/>
      <c r="D45" s="538">
        <v>1000000</v>
      </c>
    </row>
    <row r="46" spans="2:4" ht="15" hidden="1">
      <c r="B46" s="537" t="s">
        <v>112</v>
      </c>
      <c r="C46" s="537"/>
      <c r="D46" s="541"/>
    </row>
    <row r="47" spans="2:4" ht="15" hidden="1">
      <c r="B47" s="543"/>
      <c r="C47" s="543"/>
      <c r="D47" s="544"/>
    </row>
    <row r="48" spans="2:4" ht="15.75" hidden="1">
      <c r="B48" s="553" t="s">
        <v>113</v>
      </c>
      <c r="C48" s="553"/>
      <c r="D48" s="554">
        <f>SUM(D10,D13)</f>
        <v>43360238</v>
      </c>
    </row>
    <row r="49" spans="1:4" ht="11.25">
      <c r="A49" s="555">
        <v>1</v>
      </c>
      <c r="B49" s="555">
        <v>2</v>
      </c>
      <c r="C49" s="555">
        <v>3</v>
      </c>
      <c r="D49" s="555">
        <v>4</v>
      </c>
    </row>
    <row r="50" spans="1:4" ht="11.25">
      <c r="A50" s="556"/>
      <c r="B50" s="557"/>
      <c r="C50" s="557"/>
      <c r="D50" s="562"/>
    </row>
    <row r="51" spans="1:4" ht="15.75">
      <c r="A51" s="559" t="s">
        <v>259</v>
      </c>
      <c r="B51" s="564" t="s">
        <v>270</v>
      </c>
      <c r="C51" s="563" t="s">
        <v>271</v>
      </c>
      <c r="D51" s="527">
        <v>689000</v>
      </c>
    </row>
    <row r="52" spans="1:4" ht="15.75">
      <c r="A52" s="560"/>
      <c r="B52" s="546" t="s">
        <v>255</v>
      </c>
      <c r="C52" s="546"/>
      <c r="D52" s="527"/>
    </row>
    <row r="53" spans="1:4" ht="15">
      <c r="A53" s="560"/>
      <c r="B53" s="536" t="s">
        <v>114</v>
      </c>
      <c r="C53" s="546"/>
      <c r="D53" s="542">
        <v>200000</v>
      </c>
    </row>
    <row r="54" spans="1:4" ht="15">
      <c r="A54" s="560"/>
      <c r="B54" s="536" t="s">
        <v>124</v>
      </c>
      <c r="C54" s="536"/>
      <c r="D54" s="528"/>
    </row>
    <row r="55" spans="1:4" ht="15">
      <c r="A55" s="560"/>
      <c r="B55" s="536" t="s">
        <v>125</v>
      </c>
      <c r="C55" s="536"/>
      <c r="D55" s="528"/>
    </row>
    <row r="56" spans="1:4" ht="15">
      <c r="A56" s="560"/>
      <c r="B56" s="536" t="s">
        <v>126</v>
      </c>
      <c r="C56" s="536"/>
      <c r="D56" s="528"/>
    </row>
    <row r="57" spans="1:4" ht="15">
      <c r="A57" s="560"/>
      <c r="B57" s="537"/>
      <c r="C57" s="537"/>
      <c r="D57" s="528"/>
    </row>
    <row r="58" spans="1:4" ht="15">
      <c r="A58" s="560"/>
      <c r="B58" s="536" t="s">
        <v>129</v>
      </c>
      <c r="C58" s="536"/>
      <c r="D58" s="542">
        <v>489000</v>
      </c>
    </row>
    <row r="59" spans="1:4" ht="15">
      <c r="A59" s="560"/>
      <c r="B59" s="536" t="s">
        <v>131</v>
      </c>
      <c r="C59" s="536"/>
      <c r="D59" s="561"/>
    </row>
    <row r="60" spans="1:4" ht="15.75">
      <c r="A60" s="560"/>
      <c r="B60" s="536" t="s">
        <v>132</v>
      </c>
      <c r="C60" s="536"/>
      <c r="D60" s="527"/>
    </row>
    <row r="61" spans="1:4" ht="15.75">
      <c r="A61" s="560"/>
      <c r="B61" s="547" t="s">
        <v>133</v>
      </c>
      <c r="C61" s="547"/>
      <c r="D61" s="527"/>
    </row>
    <row r="62" spans="1:4" ht="15.75">
      <c r="A62" s="560"/>
      <c r="B62" s="536"/>
      <c r="C62" s="536"/>
      <c r="D62" s="527"/>
    </row>
    <row r="63" spans="1:4" ht="15.75">
      <c r="A63" s="559" t="s">
        <v>260</v>
      </c>
      <c r="B63" s="564" t="s">
        <v>523</v>
      </c>
      <c r="C63" s="563" t="s">
        <v>271</v>
      </c>
      <c r="D63" s="527">
        <f>SUM(D65:D100)</f>
        <v>673442</v>
      </c>
    </row>
    <row r="64" spans="1:4" ht="15">
      <c r="A64" s="559"/>
      <c r="B64" s="546" t="s">
        <v>255</v>
      </c>
      <c r="C64" s="558"/>
      <c r="D64" s="538"/>
    </row>
    <row r="65" spans="2:4" ht="12.75">
      <c r="B65" s="536" t="s">
        <v>116</v>
      </c>
      <c r="C65" s="536"/>
      <c r="D65" s="542">
        <v>54153</v>
      </c>
    </row>
    <row r="66" spans="2:4" ht="12.75">
      <c r="B66" s="536" t="s">
        <v>135</v>
      </c>
      <c r="C66" s="536"/>
      <c r="D66" s="542"/>
    </row>
    <row r="67" spans="2:4" ht="12.75">
      <c r="B67" s="536" t="s">
        <v>137</v>
      </c>
      <c r="C67" s="536"/>
      <c r="D67" s="542"/>
    </row>
    <row r="68" spans="2:4" ht="12.75">
      <c r="B68" s="536" t="s">
        <v>118</v>
      </c>
      <c r="C68" s="536"/>
      <c r="D68" s="542"/>
    </row>
    <row r="69" spans="2:4" ht="12.75">
      <c r="B69" s="536" t="s">
        <v>139</v>
      </c>
      <c r="C69" s="536"/>
      <c r="D69" s="542"/>
    </row>
    <row r="70" spans="2:4" ht="12.75">
      <c r="B70" s="536"/>
      <c r="C70" s="536"/>
      <c r="D70" s="542"/>
    </row>
    <row r="71" spans="2:4" ht="12.75">
      <c r="B71" s="536" t="s">
        <v>117</v>
      </c>
      <c r="C71" s="536"/>
      <c r="D71" s="542">
        <v>31971</v>
      </c>
    </row>
    <row r="72" spans="2:4" ht="12.75">
      <c r="B72" s="536" t="s">
        <v>138</v>
      </c>
      <c r="C72" s="536"/>
      <c r="D72" s="542"/>
    </row>
    <row r="73" spans="2:4" ht="12.75">
      <c r="B73" s="536" t="s">
        <v>137</v>
      </c>
      <c r="C73" s="536"/>
      <c r="D73" s="542"/>
    </row>
    <row r="74" spans="2:4" ht="12.75">
      <c r="B74" s="536" t="s">
        <v>142</v>
      </c>
      <c r="C74" s="536"/>
      <c r="D74" s="542"/>
    </row>
    <row r="75" spans="2:4" ht="12.75">
      <c r="B75" s="536" t="s">
        <v>143</v>
      </c>
      <c r="C75" s="536"/>
      <c r="D75" s="542"/>
    </row>
    <row r="76" spans="2:4" ht="12.75">
      <c r="B76" s="536"/>
      <c r="C76" s="536"/>
      <c r="D76" s="542"/>
    </row>
    <row r="77" spans="2:4" ht="12.75">
      <c r="B77" s="536" t="s">
        <v>136</v>
      </c>
      <c r="C77" s="536"/>
      <c r="D77" s="542">
        <v>31290</v>
      </c>
    </row>
    <row r="78" spans="2:4" ht="12.75">
      <c r="B78" s="536" t="s">
        <v>138</v>
      </c>
      <c r="C78" s="536"/>
      <c r="D78" s="542"/>
    </row>
    <row r="79" spans="2:4" ht="12.75">
      <c r="B79" s="536" t="s">
        <v>137</v>
      </c>
      <c r="C79" s="536"/>
      <c r="D79" s="542"/>
    </row>
    <row r="80" spans="2:4" ht="12.75">
      <c r="B80" s="536" t="s">
        <v>145</v>
      </c>
      <c r="C80" s="536"/>
      <c r="D80" s="542"/>
    </row>
    <row r="81" spans="2:4" ht="12.75">
      <c r="B81" s="536" t="s">
        <v>146</v>
      </c>
      <c r="C81" s="536"/>
      <c r="D81" s="542"/>
    </row>
    <row r="82" spans="2:4" ht="12.75">
      <c r="B82" s="536"/>
      <c r="C82" s="536"/>
      <c r="D82" s="542"/>
    </row>
    <row r="83" spans="2:4" ht="12.75">
      <c r="B83" s="536" t="s">
        <v>141</v>
      </c>
      <c r="C83" s="536"/>
      <c r="D83" s="542">
        <v>88742</v>
      </c>
    </row>
    <row r="84" spans="2:4" ht="12.75">
      <c r="B84" s="536" t="s">
        <v>138</v>
      </c>
      <c r="C84" s="536"/>
      <c r="D84" s="542"/>
    </row>
    <row r="85" spans="2:4" ht="12.75">
      <c r="B85" s="536" t="s">
        <v>137</v>
      </c>
      <c r="C85" s="536"/>
      <c r="D85" s="542"/>
    </row>
    <row r="86" spans="2:4" ht="12.75">
      <c r="B86" s="536" t="s">
        <v>123</v>
      </c>
      <c r="C86" s="536"/>
      <c r="D86" s="542"/>
    </row>
    <row r="87" spans="2:4" ht="12.75">
      <c r="B87" s="536" t="s">
        <v>147</v>
      </c>
      <c r="C87" s="536"/>
      <c r="D87" s="542"/>
    </row>
    <row r="88" spans="2:4" ht="12.75">
      <c r="B88" s="536"/>
      <c r="C88" s="536"/>
      <c r="D88" s="542"/>
    </row>
    <row r="89" spans="2:4" ht="12.75">
      <c r="B89" s="536" t="s">
        <v>144</v>
      </c>
      <c r="C89" s="536"/>
      <c r="D89" s="542">
        <v>350260</v>
      </c>
    </row>
    <row r="90" spans="2:4" ht="12.75">
      <c r="B90" s="536" t="s">
        <v>138</v>
      </c>
      <c r="C90" s="536"/>
      <c r="D90" s="542"/>
    </row>
    <row r="91" spans="2:4" ht="12.75">
      <c r="B91" s="536" t="s">
        <v>137</v>
      </c>
      <c r="C91" s="536"/>
      <c r="D91" s="542"/>
    </row>
    <row r="92" spans="2:4" ht="12.75">
      <c r="B92" s="536" t="s">
        <v>140</v>
      </c>
      <c r="C92" s="536"/>
      <c r="D92" s="542"/>
    </row>
    <row r="93" spans="2:4" ht="12.75">
      <c r="B93" s="536"/>
      <c r="C93" s="536"/>
      <c r="D93" s="542"/>
    </row>
    <row r="94" spans="2:4" ht="12.75">
      <c r="B94" s="536" t="s">
        <v>119</v>
      </c>
      <c r="C94" s="536"/>
      <c r="D94" s="540">
        <v>44209</v>
      </c>
    </row>
    <row r="95" spans="2:4" ht="12.75">
      <c r="B95" s="536" t="s">
        <v>127</v>
      </c>
      <c r="C95" s="536"/>
      <c r="D95" s="540"/>
    </row>
    <row r="96" spans="2:4" ht="15.75">
      <c r="B96" s="536" t="s">
        <v>128</v>
      </c>
      <c r="C96" s="536"/>
      <c r="D96" s="545"/>
    </row>
    <row r="97" spans="2:4" ht="15.75">
      <c r="B97" s="536" t="s">
        <v>130</v>
      </c>
      <c r="C97" s="536"/>
      <c r="D97" s="545"/>
    </row>
    <row r="98" spans="2:4" ht="15">
      <c r="B98" s="536"/>
      <c r="C98" s="536"/>
      <c r="D98" s="541"/>
    </row>
    <row r="99" spans="2:4" ht="12.75">
      <c r="B99" s="536" t="s">
        <v>120</v>
      </c>
      <c r="C99" s="546"/>
      <c r="D99" s="542">
        <v>72817</v>
      </c>
    </row>
    <row r="100" spans="2:4" ht="15">
      <c r="B100" s="536" t="s">
        <v>127</v>
      </c>
      <c r="C100" s="536"/>
      <c r="D100" s="541"/>
    </row>
    <row r="101" spans="2:4" ht="15">
      <c r="B101" s="536" t="s">
        <v>134</v>
      </c>
      <c r="C101" s="536"/>
      <c r="D101" s="541"/>
    </row>
    <row r="102" spans="2:4" ht="15">
      <c r="B102" s="536"/>
      <c r="C102" s="546"/>
      <c r="D102" s="541"/>
    </row>
    <row r="103" spans="2:4" ht="15.75">
      <c r="B103" s="565" t="s">
        <v>121</v>
      </c>
      <c r="C103" s="548"/>
      <c r="D103" s="549">
        <f>SUM(D51+D63)</f>
        <v>1362442</v>
      </c>
    </row>
    <row r="104" spans="2:4" ht="12.75">
      <c r="B104" s="550"/>
      <c r="C104" s="550"/>
      <c r="D104" s="550"/>
    </row>
    <row r="105" spans="2:4" ht="13.5" customHeight="1">
      <c r="B105" s="583"/>
      <c r="C105" s="583"/>
      <c r="D105" s="583"/>
    </row>
    <row r="106" spans="2:4" ht="13.5" customHeight="1">
      <c r="B106" s="581"/>
      <c r="C106" s="581"/>
      <c r="D106" s="581"/>
    </row>
    <row r="107" spans="2:4" ht="13.5" customHeight="1">
      <c r="B107" s="581"/>
      <c r="C107" s="581"/>
      <c r="D107" s="581"/>
    </row>
    <row r="108" spans="2:4" ht="13.5" customHeight="1">
      <c r="B108" s="581"/>
      <c r="C108" s="581"/>
      <c r="D108" s="581"/>
    </row>
    <row r="109" spans="2:4" ht="11.25">
      <c r="B109" s="552"/>
      <c r="C109" s="552"/>
      <c r="D109" s="552"/>
    </row>
    <row r="110" spans="2:4" ht="12.75">
      <c r="B110" s="551"/>
      <c r="C110" s="551"/>
      <c r="D110" s="552"/>
    </row>
    <row r="111" spans="2:4" ht="11.25">
      <c r="B111" s="552"/>
      <c r="C111" s="552"/>
      <c r="D111" s="552"/>
    </row>
    <row r="112" spans="2:4" ht="11.25">
      <c r="B112" s="552"/>
      <c r="C112" s="552"/>
      <c r="D112" s="552"/>
    </row>
    <row r="113" spans="2:4" ht="11.25">
      <c r="B113" s="552"/>
      <c r="C113" s="552"/>
      <c r="D113" s="552"/>
    </row>
    <row r="114" spans="2:4" ht="11.25">
      <c r="B114" s="552"/>
      <c r="C114" s="552"/>
      <c r="D114" s="552"/>
    </row>
    <row r="115" spans="2:4" ht="11.25">
      <c r="B115" s="552"/>
      <c r="C115" s="552"/>
      <c r="D115" s="552"/>
    </row>
    <row r="116" spans="2:4" ht="11.25">
      <c r="B116" s="552"/>
      <c r="C116" s="552"/>
      <c r="D116" s="552"/>
    </row>
    <row r="117" spans="2:4" ht="11.25">
      <c r="B117" s="552"/>
      <c r="C117" s="552"/>
      <c r="D117" s="552"/>
    </row>
    <row r="118" spans="2:4" ht="11.25">
      <c r="B118" s="552"/>
      <c r="C118" s="552"/>
      <c r="D118" s="552"/>
    </row>
    <row r="119" spans="2:4" ht="11.25">
      <c r="B119" s="552"/>
      <c r="C119" s="552"/>
      <c r="D119" s="552"/>
    </row>
    <row r="120" spans="2:4" ht="11.25">
      <c r="B120" s="552"/>
      <c r="C120" s="552"/>
      <c r="D120" s="552"/>
    </row>
    <row r="121" spans="2:4" ht="11.25">
      <c r="B121" s="552"/>
      <c r="C121" s="552"/>
      <c r="D121" s="552"/>
    </row>
    <row r="122" spans="2:4" ht="11.25">
      <c r="B122" s="552"/>
      <c r="C122" s="552"/>
      <c r="D122" s="552"/>
    </row>
    <row r="123" spans="2:4" ht="11.25">
      <c r="B123" s="552"/>
      <c r="C123" s="552"/>
      <c r="D123" s="552"/>
    </row>
    <row r="124" spans="2:4" ht="11.25">
      <c r="B124" s="552"/>
      <c r="C124" s="552"/>
      <c r="D124" s="552"/>
    </row>
    <row r="125" spans="2:4" ht="11.25">
      <c r="B125" s="552"/>
      <c r="C125" s="552"/>
      <c r="D125" s="552"/>
    </row>
    <row r="126" spans="2:4" ht="11.25">
      <c r="B126" s="552"/>
      <c r="C126" s="552"/>
      <c r="D126" s="552"/>
    </row>
    <row r="127" spans="2:4" ht="11.25">
      <c r="B127" s="552"/>
      <c r="C127" s="552"/>
      <c r="D127" s="552"/>
    </row>
    <row r="128" spans="2:4" ht="11.25">
      <c r="B128" s="552"/>
      <c r="C128" s="552"/>
      <c r="D128" s="552"/>
    </row>
    <row r="129" spans="2:4" ht="11.25">
      <c r="B129" s="552"/>
      <c r="C129" s="552"/>
      <c r="D129" s="552"/>
    </row>
    <row r="130" spans="2:4" ht="11.25">
      <c r="B130" s="552"/>
      <c r="C130" s="552"/>
      <c r="D130" s="552"/>
    </row>
    <row r="131" spans="2:4" ht="11.25">
      <c r="B131" s="552"/>
      <c r="C131" s="552"/>
      <c r="D131" s="552"/>
    </row>
    <row r="132" spans="2:4" ht="11.25">
      <c r="B132" s="552"/>
      <c r="C132" s="552"/>
      <c r="D132" s="552"/>
    </row>
    <row r="133" spans="2:4" ht="11.25">
      <c r="B133" s="552"/>
      <c r="C133" s="552"/>
      <c r="D133" s="552"/>
    </row>
    <row r="134" spans="2:4" ht="11.25">
      <c r="B134" s="552"/>
      <c r="C134" s="552"/>
      <c r="D134" s="552"/>
    </row>
    <row r="135" spans="2:4" ht="11.25">
      <c r="B135" s="552"/>
      <c r="C135" s="552"/>
      <c r="D135" s="552"/>
    </row>
    <row r="136" spans="2:4" ht="11.25">
      <c r="B136" s="552"/>
      <c r="C136" s="552"/>
      <c r="D136" s="552"/>
    </row>
    <row r="137" spans="2:4" ht="11.25">
      <c r="B137" s="552"/>
      <c r="C137" s="552"/>
      <c r="D137" s="552"/>
    </row>
    <row r="138" spans="2:4" ht="11.25">
      <c r="B138" s="552"/>
      <c r="C138" s="552"/>
      <c r="D138" s="552"/>
    </row>
    <row r="139" spans="2:4" ht="11.25">
      <c r="B139" s="552"/>
      <c r="C139" s="552"/>
      <c r="D139" s="552"/>
    </row>
    <row r="140" spans="2:4" ht="11.25">
      <c r="B140" s="552"/>
      <c r="C140" s="552"/>
      <c r="D140" s="552"/>
    </row>
    <row r="141" spans="2:4" ht="11.25">
      <c r="B141" s="552"/>
      <c r="C141" s="552"/>
      <c r="D141" s="552"/>
    </row>
    <row r="142" spans="2:4" ht="11.25">
      <c r="B142" s="552"/>
      <c r="C142" s="552"/>
      <c r="D142" s="552"/>
    </row>
    <row r="143" spans="2:4" ht="11.25">
      <c r="B143" s="552"/>
      <c r="C143" s="552"/>
      <c r="D143" s="552"/>
    </row>
    <row r="144" spans="2:4" ht="11.25">
      <c r="B144" s="552"/>
      <c r="C144" s="552"/>
      <c r="D144" s="552"/>
    </row>
    <row r="145" spans="2:4" ht="11.25">
      <c r="B145" s="552"/>
      <c r="C145" s="552"/>
      <c r="D145" s="552"/>
    </row>
    <row r="146" spans="2:4" ht="11.25">
      <c r="B146" s="552"/>
      <c r="C146" s="552"/>
      <c r="D146" s="552"/>
    </row>
    <row r="147" spans="2:4" ht="11.25">
      <c r="B147" s="552"/>
      <c r="C147" s="552"/>
      <c r="D147" s="552"/>
    </row>
    <row r="148" spans="2:4" ht="11.25">
      <c r="B148" s="552"/>
      <c r="C148" s="552"/>
      <c r="D148" s="552"/>
    </row>
    <row r="149" spans="2:4" ht="11.25">
      <c r="B149" s="552"/>
      <c r="C149" s="552"/>
      <c r="D149" s="552"/>
    </row>
    <row r="150" spans="2:4" ht="11.25">
      <c r="B150" s="552"/>
      <c r="C150" s="552"/>
      <c r="D150" s="552"/>
    </row>
    <row r="151" spans="2:4" ht="11.25">
      <c r="B151" s="552"/>
      <c r="C151" s="552"/>
      <c r="D151" s="552"/>
    </row>
    <row r="152" spans="2:4" ht="11.25">
      <c r="B152" s="552"/>
      <c r="C152" s="552"/>
      <c r="D152" s="552"/>
    </row>
    <row r="153" spans="2:4" ht="11.25">
      <c r="B153" s="552"/>
      <c r="C153" s="552"/>
      <c r="D153" s="552"/>
    </row>
    <row r="154" spans="2:4" ht="11.25">
      <c r="B154" s="552"/>
      <c r="C154" s="552"/>
      <c r="D154" s="552"/>
    </row>
    <row r="155" spans="2:4" ht="11.25">
      <c r="B155" s="552"/>
      <c r="C155" s="552"/>
      <c r="D155" s="552"/>
    </row>
    <row r="156" spans="2:4" ht="11.25">
      <c r="B156" s="552"/>
      <c r="C156" s="552"/>
      <c r="D156" s="552"/>
    </row>
    <row r="157" spans="2:4" ht="11.25">
      <c r="B157" s="552"/>
      <c r="C157" s="552"/>
      <c r="D157" s="552"/>
    </row>
    <row r="158" spans="2:4" ht="11.25">
      <c r="B158" s="552"/>
      <c r="C158" s="552"/>
      <c r="D158" s="552"/>
    </row>
    <row r="159" spans="2:4" ht="11.25">
      <c r="B159" s="552"/>
      <c r="C159" s="552"/>
      <c r="D159" s="552"/>
    </row>
    <row r="160" spans="2:4" ht="11.25">
      <c r="B160" s="552"/>
      <c r="C160" s="552"/>
      <c r="D160" s="552"/>
    </row>
    <row r="161" spans="2:4" ht="11.25">
      <c r="B161" s="552"/>
      <c r="C161" s="552"/>
      <c r="D161" s="552"/>
    </row>
    <row r="162" spans="2:4" ht="11.25">
      <c r="B162" s="552"/>
      <c r="C162" s="552"/>
      <c r="D162" s="552"/>
    </row>
    <row r="163" spans="2:4" ht="11.25">
      <c r="B163" s="552"/>
      <c r="C163" s="552"/>
      <c r="D163" s="552"/>
    </row>
    <row r="164" spans="2:4" ht="11.25">
      <c r="B164" s="552"/>
      <c r="C164" s="552"/>
      <c r="D164" s="552"/>
    </row>
    <row r="165" spans="2:4" ht="11.25">
      <c r="B165" s="552"/>
      <c r="C165" s="552"/>
      <c r="D165" s="552"/>
    </row>
    <row r="166" spans="2:4" ht="11.25">
      <c r="B166" s="552"/>
      <c r="C166" s="552"/>
      <c r="D166" s="552"/>
    </row>
    <row r="167" spans="2:4" ht="11.25">
      <c r="B167" s="552"/>
      <c r="C167" s="552"/>
      <c r="D167" s="552"/>
    </row>
    <row r="168" spans="2:4" ht="11.25">
      <c r="B168" s="552"/>
      <c r="C168" s="552"/>
      <c r="D168" s="552"/>
    </row>
    <row r="169" spans="2:4" ht="11.25">
      <c r="B169" s="552"/>
      <c r="C169" s="552"/>
      <c r="D169" s="552"/>
    </row>
    <row r="170" spans="2:4" ht="11.25">
      <c r="B170" s="552"/>
      <c r="C170" s="552"/>
      <c r="D170" s="552"/>
    </row>
    <row r="171" spans="2:4" ht="11.25">
      <c r="B171" s="552"/>
      <c r="C171" s="552"/>
      <c r="D171" s="552"/>
    </row>
    <row r="172" spans="2:4" ht="11.25">
      <c r="B172" s="552"/>
      <c r="C172" s="552"/>
      <c r="D172" s="552"/>
    </row>
    <row r="173" spans="2:4" ht="11.25">
      <c r="B173" s="552"/>
      <c r="C173" s="552"/>
      <c r="D173" s="552"/>
    </row>
    <row r="174" spans="2:4" ht="11.25">
      <c r="B174" s="552"/>
      <c r="C174" s="552"/>
      <c r="D174" s="552"/>
    </row>
    <row r="175" spans="2:4" ht="11.25">
      <c r="B175" s="552"/>
      <c r="C175" s="552"/>
      <c r="D175" s="552"/>
    </row>
    <row r="176" spans="2:4" ht="11.25">
      <c r="B176" s="552"/>
      <c r="C176" s="552"/>
      <c r="D176" s="552"/>
    </row>
    <row r="177" spans="2:4" ht="11.25">
      <c r="B177" s="552"/>
      <c r="C177" s="552"/>
      <c r="D177" s="552"/>
    </row>
    <row r="178" spans="2:4" ht="11.25">
      <c r="B178" s="552"/>
      <c r="C178" s="552"/>
      <c r="D178" s="552"/>
    </row>
    <row r="179" spans="2:4" ht="11.25">
      <c r="B179" s="552"/>
      <c r="C179" s="552"/>
      <c r="D179" s="552"/>
    </row>
    <row r="180" spans="2:4" ht="11.25">
      <c r="B180" s="552"/>
      <c r="C180" s="552"/>
      <c r="D180" s="552"/>
    </row>
    <row r="181" spans="2:4" ht="11.25">
      <c r="B181" s="552"/>
      <c r="C181" s="552"/>
      <c r="D181" s="552"/>
    </row>
    <row r="182" spans="2:4" ht="11.25">
      <c r="B182" s="552"/>
      <c r="C182" s="552"/>
      <c r="D182" s="552"/>
    </row>
    <row r="183" spans="2:4" ht="11.25">
      <c r="B183" s="552"/>
      <c r="C183" s="552"/>
      <c r="D183" s="552"/>
    </row>
    <row r="184" spans="2:4" ht="11.25">
      <c r="B184" s="552"/>
      <c r="C184" s="552"/>
      <c r="D184" s="552"/>
    </row>
    <row r="185" spans="2:4" ht="11.25">
      <c r="B185" s="552"/>
      <c r="C185" s="552"/>
      <c r="D185" s="552"/>
    </row>
    <row r="186" spans="2:4" ht="11.25">
      <c r="B186" s="552"/>
      <c r="C186" s="552"/>
      <c r="D186" s="552"/>
    </row>
    <row r="187" spans="2:4" ht="11.25">
      <c r="B187" s="552"/>
      <c r="C187" s="552"/>
      <c r="D187" s="552"/>
    </row>
    <row r="188" spans="2:4" ht="11.25">
      <c r="B188" s="552"/>
      <c r="C188" s="552"/>
      <c r="D188" s="552"/>
    </row>
    <row r="189" spans="2:4" ht="11.25">
      <c r="B189" s="552"/>
      <c r="C189" s="552"/>
      <c r="D189" s="552"/>
    </row>
    <row r="190" spans="2:4" ht="11.25">
      <c r="B190" s="552"/>
      <c r="C190" s="552"/>
      <c r="D190" s="552"/>
    </row>
    <row r="191" spans="2:4" ht="11.25">
      <c r="B191" s="552"/>
      <c r="C191" s="552"/>
      <c r="D191" s="552"/>
    </row>
    <row r="192" spans="2:4" ht="11.25">
      <c r="B192" s="552"/>
      <c r="C192" s="552"/>
      <c r="D192" s="552"/>
    </row>
    <row r="193" spans="2:4" ht="11.25">
      <c r="B193" s="552"/>
      <c r="C193" s="552"/>
      <c r="D193" s="552"/>
    </row>
    <row r="194" spans="2:4" ht="11.25">
      <c r="B194" s="552"/>
      <c r="C194" s="552"/>
      <c r="D194" s="552"/>
    </row>
    <row r="195" spans="2:4" ht="11.25">
      <c r="B195" s="552"/>
      <c r="C195" s="552"/>
      <c r="D195" s="552"/>
    </row>
    <row r="196" spans="2:4" ht="11.25">
      <c r="B196" s="552"/>
      <c r="C196" s="552"/>
      <c r="D196" s="552"/>
    </row>
    <row r="197" spans="2:4" ht="11.25">
      <c r="B197" s="552"/>
      <c r="C197" s="552"/>
      <c r="D197" s="552"/>
    </row>
    <row r="198" spans="2:4" ht="11.25">
      <c r="B198" s="552"/>
      <c r="C198" s="552"/>
      <c r="D198" s="552"/>
    </row>
    <row r="199" spans="2:4" ht="11.25">
      <c r="B199" s="552"/>
      <c r="C199" s="552"/>
      <c r="D199" s="552"/>
    </row>
    <row r="200" spans="2:4" ht="11.25">
      <c r="B200" s="552"/>
      <c r="C200" s="552"/>
      <c r="D200" s="552"/>
    </row>
    <row r="201" spans="2:4" ht="11.25">
      <c r="B201" s="552"/>
      <c r="C201" s="552"/>
      <c r="D201" s="552"/>
    </row>
    <row r="202" spans="2:4" ht="11.25">
      <c r="B202" s="552"/>
      <c r="C202" s="552"/>
      <c r="D202" s="552"/>
    </row>
    <row r="203" spans="2:4" ht="11.25">
      <c r="B203" s="552"/>
      <c r="C203" s="552"/>
      <c r="D203" s="552"/>
    </row>
    <row r="204" spans="2:4" ht="11.25">
      <c r="B204" s="552"/>
      <c r="C204" s="552"/>
      <c r="D204" s="552"/>
    </row>
    <row r="205" spans="2:4" ht="11.25">
      <c r="B205" s="552"/>
      <c r="C205" s="552"/>
      <c r="D205" s="552"/>
    </row>
    <row r="206" spans="2:4" ht="11.25">
      <c r="B206" s="552"/>
      <c r="C206" s="552"/>
      <c r="D206" s="552"/>
    </row>
    <row r="207" spans="2:4" ht="11.25">
      <c r="B207" s="552"/>
      <c r="C207" s="552"/>
      <c r="D207" s="552"/>
    </row>
    <row r="208" spans="2:4" ht="11.25">
      <c r="B208" s="552"/>
      <c r="C208" s="552"/>
      <c r="D208" s="552"/>
    </row>
    <row r="209" spans="2:4" ht="11.25">
      <c r="B209" s="552"/>
      <c r="C209" s="552"/>
      <c r="D209" s="552"/>
    </row>
    <row r="210" spans="2:4" ht="11.25">
      <c r="B210" s="552"/>
      <c r="C210" s="552"/>
      <c r="D210" s="552"/>
    </row>
    <row r="211" spans="2:4" ht="11.25">
      <c r="B211" s="552"/>
      <c r="C211" s="552"/>
      <c r="D211" s="552"/>
    </row>
    <row r="212" spans="2:4" ht="11.25">
      <c r="B212" s="552"/>
      <c r="C212" s="552"/>
      <c r="D212" s="552"/>
    </row>
    <row r="213" spans="2:4" ht="11.25">
      <c r="B213" s="552"/>
      <c r="C213" s="552"/>
      <c r="D213" s="552"/>
    </row>
    <row r="214" spans="2:4" ht="11.25">
      <c r="B214" s="552"/>
      <c r="C214" s="552"/>
      <c r="D214" s="552"/>
    </row>
    <row r="215" spans="2:4" ht="11.25">
      <c r="B215" s="552"/>
      <c r="C215" s="552"/>
      <c r="D215" s="552"/>
    </row>
    <row r="216" spans="2:4" ht="11.25">
      <c r="B216" s="552"/>
      <c r="C216" s="552"/>
      <c r="D216" s="552"/>
    </row>
    <row r="217" spans="2:4" ht="11.25">
      <c r="B217" s="552"/>
      <c r="C217" s="552"/>
      <c r="D217" s="552"/>
    </row>
    <row r="218" spans="2:4" ht="11.25">
      <c r="B218" s="552"/>
      <c r="C218" s="552"/>
      <c r="D218" s="552"/>
    </row>
    <row r="219" spans="2:4" ht="11.25">
      <c r="B219" s="552"/>
      <c r="C219" s="552"/>
      <c r="D219" s="552"/>
    </row>
    <row r="220" spans="2:4" ht="11.25">
      <c r="B220" s="552"/>
      <c r="C220" s="552"/>
      <c r="D220" s="552"/>
    </row>
    <row r="221" spans="2:4" ht="11.25">
      <c r="B221" s="552"/>
      <c r="C221" s="552"/>
      <c r="D221" s="552"/>
    </row>
    <row r="222" spans="2:4" ht="11.25">
      <c r="B222" s="552"/>
      <c r="C222" s="552"/>
      <c r="D222" s="552"/>
    </row>
    <row r="223" spans="2:4" ht="11.25">
      <c r="B223" s="552"/>
      <c r="C223" s="552"/>
      <c r="D223" s="552"/>
    </row>
    <row r="224" spans="2:4" ht="11.25">
      <c r="B224" s="552"/>
      <c r="C224" s="552"/>
      <c r="D224" s="552"/>
    </row>
    <row r="225" spans="2:4" ht="11.25">
      <c r="B225" s="552"/>
      <c r="C225" s="552"/>
      <c r="D225" s="552"/>
    </row>
    <row r="226" spans="2:4" ht="11.25">
      <c r="B226" s="552"/>
      <c r="C226" s="552"/>
      <c r="D226" s="552"/>
    </row>
    <row r="227" spans="2:4" ht="11.25">
      <c r="B227" s="552"/>
      <c r="C227" s="552"/>
      <c r="D227" s="552"/>
    </row>
    <row r="228" spans="2:4" ht="11.25">
      <c r="B228" s="552"/>
      <c r="C228" s="552"/>
      <c r="D228" s="552"/>
    </row>
    <row r="229" spans="2:4" ht="11.25">
      <c r="B229" s="552"/>
      <c r="C229" s="552"/>
      <c r="D229" s="552"/>
    </row>
    <row r="230" spans="2:4" ht="11.25">
      <c r="B230" s="552"/>
      <c r="C230" s="552"/>
      <c r="D230" s="552"/>
    </row>
    <row r="231" spans="2:4" ht="11.25">
      <c r="B231" s="552"/>
      <c r="C231" s="552"/>
      <c r="D231" s="552"/>
    </row>
    <row r="232" spans="2:4" ht="11.25">
      <c r="B232" s="552"/>
      <c r="C232" s="552"/>
      <c r="D232" s="552"/>
    </row>
    <row r="233" spans="2:4" ht="11.25">
      <c r="B233" s="552"/>
      <c r="C233" s="552"/>
      <c r="D233" s="552"/>
    </row>
    <row r="234" spans="2:4" ht="11.25">
      <c r="B234" s="552"/>
      <c r="C234" s="552"/>
      <c r="D234" s="552"/>
    </row>
    <row r="235" spans="2:4" ht="11.25">
      <c r="B235" s="552"/>
      <c r="C235" s="552"/>
      <c r="D235" s="552"/>
    </row>
    <row r="236" spans="2:4" ht="11.25">
      <c r="B236" s="552"/>
      <c r="C236" s="552"/>
      <c r="D236" s="552"/>
    </row>
    <row r="237" spans="2:4" ht="11.25">
      <c r="B237" s="552"/>
      <c r="C237" s="552"/>
      <c r="D237" s="552"/>
    </row>
    <row r="238" spans="2:4" ht="11.25">
      <c r="B238" s="552"/>
      <c r="C238" s="552"/>
      <c r="D238" s="552"/>
    </row>
    <row r="239" spans="2:4" ht="11.25">
      <c r="B239" s="552"/>
      <c r="C239" s="552"/>
      <c r="D239" s="552"/>
    </row>
    <row r="240" spans="2:4" ht="11.25">
      <c r="B240" s="552"/>
      <c r="C240" s="552"/>
      <c r="D240" s="552"/>
    </row>
    <row r="241" spans="2:4" ht="11.25">
      <c r="B241" s="552"/>
      <c r="C241" s="552"/>
      <c r="D241" s="552"/>
    </row>
    <row r="242" spans="2:4" ht="11.25">
      <c r="B242" s="552"/>
      <c r="C242" s="552"/>
      <c r="D242" s="552"/>
    </row>
    <row r="243" spans="2:4" ht="11.25">
      <c r="B243" s="552"/>
      <c r="C243" s="552"/>
      <c r="D243" s="552"/>
    </row>
    <row r="244" spans="2:4" ht="11.25">
      <c r="B244" s="552"/>
      <c r="C244" s="552"/>
      <c r="D244" s="552"/>
    </row>
    <row r="245" spans="2:4" ht="11.25">
      <c r="B245" s="552"/>
      <c r="C245" s="552"/>
      <c r="D245" s="552"/>
    </row>
    <row r="246" spans="2:4" ht="11.25">
      <c r="B246" s="552"/>
      <c r="C246" s="552"/>
      <c r="D246" s="552"/>
    </row>
    <row r="247" spans="2:4" ht="11.25">
      <c r="B247" s="552"/>
      <c r="C247" s="552"/>
      <c r="D247" s="552"/>
    </row>
    <row r="248" spans="2:4" ht="11.25">
      <c r="B248" s="552"/>
      <c r="C248" s="552"/>
      <c r="D248" s="552"/>
    </row>
    <row r="249" spans="2:4" ht="11.25">
      <c r="B249" s="552"/>
      <c r="C249" s="552"/>
      <c r="D249" s="552"/>
    </row>
    <row r="250" spans="2:4" ht="11.25">
      <c r="B250" s="552"/>
      <c r="C250" s="552"/>
      <c r="D250" s="552"/>
    </row>
    <row r="251" spans="2:4" ht="11.25">
      <c r="B251" s="552"/>
      <c r="C251" s="552"/>
      <c r="D251" s="552"/>
    </row>
    <row r="252" spans="2:4" ht="11.25">
      <c r="B252" s="552"/>
      <c r="C252" s="552"/>
      <c r="D252" s="552"/>
    </row>
    <row r="253" spans="2:4" ht="11.25">
      <c r="B253" s="552"/>
      <c r="C253" s="552"/>
      <c r="D253" s="552"/>
    </row>
    <row r="254" spans="2:4" ht="11.25">
      <c r="B254" s="552"/>
      <c r="C254" s="552"/>
      <c r="D254" s="552"/>
    </row>
    <row r="255" spans="2:4" ht="11.25">
      <c r="B255" s="552"/>
      <c r="C255" s="552"/>
      <c r="D255" s="552"/>
    </row>
    <row r="256" spans="2:4" ht="11.25">
      <c r="B256" s="552"/>
      <c r="C256" s="552"/>
      <c r="D256" s="552"/>
    </row>
    <row r="257" spans="2:4" ht="11.25">
      <c r="B257" s="552"/>
      <c r="C257" s="552"/>
      <c r="D257" s="552"/>
    </row>
    <row r="258" spans="2:4" ht="11.25">
      <c r="B258" s="552"/>
      <c r="C258" s="552"/>
      <c r="D258" s="552"/>
    </row>
    <row r="259" spans="2:4" ht="11.25">
      <c r="B259" s="552"/>
      <c r="C259" s="552"/>
      <c r="D259" s="552"/>
    </row>
    <row r="260" spans="2:4" ht="11.25">
      <c r="B260" s="552"/>
      <c r="C260" s="552"/>
      <c r="D260" s="552"/>
    </row>
    <row r="261" spans="2:4" ht="11.25">
      <c r="B261" s="552"/>
      <c r="C261" s="552"/>
      <c r="D261" s="552"/>
    </row>
    <row r="262" spans="2:4" ht="11.25">
      <c r="B262" s="552"/>
      <c r="C262" s="552"/>
      <c r="D262" s="552"/>
    </row>
    <row r="263" spans="2:4" ht="11.25">
      <c r="B263" s="552"/>
      <c r="C263" s="552"/>
      <c r="D263" s="552"/>
    </row>
    <row r="264" spans="2:4" ht="11.25">
      <c r="B264" s="552"/>
      <c r="C264" s="552"/>
      <c r="D264" s="552"/>
    </row>
    <row r="265" spans="2:4" ht="11.25">
      <c r="B265" s="552"/>
      <c r="C265" s="552"/>
      <c r="D265" s="552"/>
    </row>
    <row r="266" spans="2:4" ht="11.25">
      <c r="B266" s="552"/>
      <c r="C266" s="552"/>
      <c r="D266" s="552"/>
    </row>
    <row r="267" spans="2:4" ht="11.25">
      <c r="B267" s="552"/>
      <c r="C267" s="552"/>
      <c r="D267" s="552"/>
    </row>
    <row r="268" spans="2:4" ht="11.25">
      <c r="B268" s="552"/>
      <c r="C268" s="552"/>
      <c r="D268" s="552"/>
    </row>
    <row r="269" spans="2:4" ht="11.25">
      <c r="B269" s="552"/>
      <c r="C269" s="552"/>
      <c r="D269" s="552"/>
    </row>
    <row r="270" spans="2:4" ht="11.25">
      <c r="B270" s="552"/>
      <c r="C270" s="552"/>
      <c r="D270" s="552"/>
    </row>
    <row r="271" spans="2:4" ht="11.25">
      <c r="B271" s="552"/>
      <c r="C271" s="552"/>
      <c r="D271" s="552"/>
    </row>
    <row r="272" spans="2:4" ht="11.25">
      <c r="B272" s="552"/>
      <c r="C272" s="552"/>
      <c r="D272" s="552"/>
    </row>
    <row r="273" spans="2:4" ht="11.25">
      <c r="B273" s="552"/>
      <c r="C273" s="552"/>
      <c r="D273" s="552"/>
    </row>
    <row r="274" spans="2:4" ht="11.25">
      <c r="B274" s="552"/>
      <c r="C274" s="552"/>
      <c r="D274" s="552"/>
    </row>
    <row r="275" spans="2:4" ht="11.25">
      <c r="B275" s="552"/>
      <c r="C275" s="552"/>
      <c r="D275" s="552"/>
    </row>
    <row r="276" spans="2:4" ht="11.25">
      <c r="B276" s="552"/>
      <c r="C276" s="552"/>
      <c r="D276" s="552"/>
    </row>
    <row r="277" spans="2:4" ht="11.25">
      <c r="B277" s="552"/>
      <c r="C277" s="552"/>
      <c r="D277" s="552"/>
    </row>
    <row r="278" spans="2:4" ht="11.25">
      <c r="B278" s="552"/>
      <c r="C278" s="552"/>
      <c r="D278" s="552"/>
    </row>
    <row r="279" spans="2:4" ht="11.25">
      <c r="B279" s="552"/>
      <c r="C279" s="552"/>
      <c r="D279" s="552"/>
    </row>
    <row r="280" spans="2:4" ht="11.25">
      <c r="B280" s="552"/>
      <c r="C280" s="552"/>
      <c r="D280" s="552"/>
    </row>
    <row r="281" spans="2:4" ht="11.25">
      <c r="B281" s="552"/>
      <c r="C281" s="552"/>
      <c r="D281" s="552"/>
    </row>
    <row r="282" spans="2:4" ht="11.25">
      <c r="B282" s="552"/>
      <c r="C282" s="552"/>
      <c r="D282" s="552"/>
    </row>
    <row r="283" spans="2:4" ht="11.25">
      <c r="B283" s="552"/>
      <c r="C283" s="552"/>
      <c r="D283" s="552"/>
    </row>
    <row r="284" spans="2:4" ht="11.25">
      <c r="B284" s="552"/>
      <c r="C284" s="552"/>
      <c r="D284" s="552"/>
    </row>
    <row r="285" spans="2:4" ht="11.25">
      <c r="B285" s="552"/>
      <c r="C285" s="552"/>
      <c r="D285" s="552"/>
    </row>
    <row r="286" spans="2:4" ht="11.25">
      <c r="B286" s="552"/>
      <c r="C286" s="552"/>
      <c r="D286" s="552"/>
    </row>
    <row r="287" spans="2:4" ht="11.25">
      <c r="B287" s="552"/>
      <c r="C287" s="552"/>
      <c r="D287" s="552"/>
    </row>
    <row r="288" spans="2:4" ht="11.25">
      <c r="B288" s="552"/>
      <c r="C288" s="552"/>
      <c r="D288" s="552"/>
    </row>
    <row r="289" spans="2:4" ht="11.25">
      <c r="B289" s="552"/>
      <c r="C289" s="552"/>
      <c r="D289" s="552"/>
    </row>
    <row r="290" spans="2:4" ht="11.25">
      <c r="B290" s="552"/>
      <c r="C290" s="552"/>
      <c r="D290" s="552"/>
    </row>
    <row r="291" spans="2:4" ht="11.25">
      <c r="B291" s="552"/>
      <c r="C291" s="552"/>
      <c r="D291" s="552"/>
    </row>
    <row r="292" spans="2:4" ht="11.25">
      <c r="B292" s="552"/>
      <c r="C292" s="552"/>
      <c r="D292" s="552"/>
    </row>
    <row r="293" spans="2:4" ht="11.25">
      <c r="B293" s="552"/>
      <c r="C293" s="552"/>
      <c r="D293" s="552"/>
    </row>
    <row r="294" spans="2:4" ht="11.25">
      <c r="B294" s="552"/>
      <c r="C294" s="552"/>
      <c r="D294" s="552"/>
    </row>
    <row r="295" spans="2:4" ht="11.25">
      <c r="B295" s="552"/>
      <c r="C295" s="552"/>
      <c r="D295" s="552"/>
    </row>
    <row r="296" spans="2:4" ht="11.25">
      <c r="B296" s="552"/>
      <c r="C296" s="552"/>
      <c r="D296" s="552"/>
    </row>
    <row r="297" spans="2:4" ht="11.25">
      <c r="B297" s="552"/>
      <c r="C297" s="552"/>
      <c r="D297" s="552"/>
    </row>
    <row r="298" spans="2:4" ht="11.25">
      <c r="B298" s="552"/>
      <c r="C298" s="552"/>
      <c r="D298" s="552"/>
    </row>
    <row r="299" spans="2:4" ht="11.25">
      <c r="B299" s="552"/>
      <c r="C299" s="552"/>
      <c r="D299" s="552"/>
    </row>
    <row r="300" spans="2:4" ht="11.25">
      <c r="B300" s="552"/>
      <c r="C300" s="552"/>
      <c r="D300" s="552"/>
    </row>
    <row r="301" spans="2:4" ht="11.25">
      <c r="B301" s="552"/>
      <c r="C301" s="552"/>
      <c r="D301" s="552"/>
    </row>
    <row r="302" spans="2:4" ht="11.25">
      <c r="B302" s="552"/>
      <c r="C302" s="552"/>
      <c r="D302" s="552"/>
    </row>
    <row r="303" spans="2:4" ht="11.25">
      <c r="B303" s="552"/>
      <c r="C303" s="552"/>
      <c r="D303" s="552"/>
    </row>
    <row r="304" spans="2:4" ht="11.25">
      <c r="B304" s="552"/>
      <c r="C304" s="552"/>
      <c r="D304" s="552"/>
    </row>
    <row r="305" spans="2:4" ht="11.25">
      <c r="B305" s="552"/>
      <c r="C305" s="552"/>
      <c r="D305" s="552"/>
    </row>
    <row r="306" spans="2:4" ht="11.25">
      <c r="B306" s="552"/>
      <c r="C306" s="552"/>
      <c r="D306" s="552"/>
    </row>
    <row r="307" spans="2:4" ht="11.25">
      <c r="B307" s="552"/>
      <c r="C307" s="552"/>
      <c r="D307" s="552"/>
    </row>
    <row r="308" spans="2:4" ht="11.25">
      <c r="B308" s="552"/>
      <c r="C308" s="552"/>
      <c r="D308" s="552"/>
    </row>
    <row r="309" spans="2:4" ht="11.25">
      <c r="B309" s="552"/>
      <c r="C309" s="552"/>
      <c r="D309" s="552"/>
    </row>
    <row r="310" spans="2:4" ht="11.25">
      <c r="B310" s="552"/>
      <c r="C310" s="552"/>
      <c r="D310" s="552"/>
    </row>
    <row r="311" spans="2:4" ht="11.25">
      <c r="B311" s="552"/>
      <c r="C311" s="552"/>
      <c r="D311" s="552"/>
    </row>
    <row r="312" spans="2:4" ht="11.25">
      <c r="B312" s="552"/>
      <c r="C312" s="552"/>
      <c r="D312" s="552"/>
    </row>
    <row r="313" spans="2:4" ht="11.25">
      <c r="B313" s="552"/>
      <c r="C313" s="552"/>
      <c r="D313" s="552"/>
    </row>
    <row r="314" spans="2:4" ht="11.25">
      <c r="B314" s="552"/>
      <c r="C314" s="552"/>
      <c r="D314" s="552"/>
    </row>
    <row r="315" spans="2:4" ht="11.25">
      <c r="B315" s="552"/>
      <c r="C315" s="552"/>
      <c r="D315" s="552"/>
    </row>
    <row r="316" spans="2:4" ht="11.25">
      <c r="B316" s="552"/>
      <c r="C316" s="552"/>
      <c r="D316" s="552"/>
    </row>
    <row r="317" spans="2:4" ht="11.25">
      <c r="B317" s="552"/>
      <c r="C317" s="552"/>
      <c r="D317" s="552"/>
    </row>
    <row r="318" spans="2:4" ht="11.25">
      <c r="B318" s="552"/>
      <c r="C318" s="552"/>
      <c r="D318" s="552"/>
    </row>
    <row r="319" spans="2:4" ht="11.25">
      <c r="B319" s="552"/>
      <c r="C319" s="552"/>
      <c r="D319" s="552"/>
    </row>
    <row r="320" spans="2:4" ht="11.25">
      <c r="B320" s="552"/>
      <c r="C320" s="552"/>
      <c r="D320" s="552"/>
    </row>
    <row r="321" spans="2:4" ht="11.25">
      <c r="B321" s="552"/>
      <c r="C321" s="552"/>
      <c r="D321" s="552"/>
    </row>
    <row r="322" spans="2:4" ht="11.25">
      <c r="B322" s="552"/>
      <c r="C322" s="552"/>
      <c r="D322" s="552"/>
    </row>
    <row r="323" spans="2:4" ht="11.25">
      <c r="B323" s="552"/>
      <c r="C323" s="552"/>
      <c r="D323" s="552"/>
    </row>
    <row r="324" spans="2:4" ht="11.25">
      <c r="B324" s="552"/>
      <c r="C324" s="552"/>
      <c r="D324" s="552"/>
    </row>
    <row r="325" spans="2:4" ht="11.25">
      <c r="B325" s="552"/>
      <c r="C325" s="552"/>
      <c r="D325" s="552"/>
    </row>
    <row r="326" spans="2:4" ht="11.25">
      <c r="B326" s="552"/>
      <c r="C326" s="552"/>
      <c r="D326" s="552"/>
    </row>
    <row r="327" spans="2:4" ht="11.25">
      <c r="B327" s="552"/>
      <c r="C327" s="552"/>
      <c r="D327" s="552"/>
    </row>
    <row r="328" spans="2:4" ht="11.25">
      <c r="B328" s="552"/>
      <c r="C328" s="552"/>
      <c r="D328" s="552"/>
    </row>
    <row r="329" spans="2:4" ht="11.25">
      <c r="B329" s="552"/>
      <c r="C329" s="552"/>
      <c r="D329" s="552"/>
    </row>
    <row r="330" spans="2:4" ht="11.25">
      <c r="B330" s="552"/>
      <c r="C330" s="552"/>
      <c r="D330" s="552"/>
    </row>
    <row r="331" spans="2:4" ht="11.25">
      <c r="B331" s="552"/>
      <c r="C331" s="552"/>
      <c r="D331" s="552"/>
    </row>
    <row r="332" spans="2:4" ht="11.25">
      <c r="B332" s="552"/>
      <c r="C332" s="552"/>
      <c r="D332" s="552"/>
    </row>
    <row r="333" spans="2:4" ht="11.25">
      <c r="B333" s="552"/>
      <c r="C333" s="552"/>
      <c r="D333" s="552"/>
    </row>
    <row r="334" spans="2:4" ht="11.25">
      <c r="B334" s="552"/>
      <c r="C334" s="552"/>
      <c r="D334" s="552"/>
    </row>
    <row r="335" spans="2:4" ht="11.25">
      <c r="B335" s="552"/>
      <c r="C335" s="552"/>
      <c r="D335" s="552"/>
    </row>
    <row r="336" spans="2:4" ht="11.25">
      <c r="B336" s="552"/>
      <c r="C336" s="552"/>
      <c r="D336" s="552"/>
    </row>
    <row r="337" spans="2:4" ht="11.25">
      <c r="B337" s="552"/>
      <c r="C337" s="552"/>
      <c r="D337" s="552"/>
    </row>
    <row r="338" spans="2:4" ht="11.25">
      <c r="B338" s="552"/>
      <c r="C338" s="552"/>
      <c r="D338" s="552"/>
    </row>
    <row r="339" spans="2:4" ht="11.25">
      <c r="B339" s="552"/>
      <c r="C339" s="552"/>
      <c r="D339" s="552"/>
    </row>
    <row r="340" spans="2:4" ht="11.25">
      <c r="B340" s="552"/>
      <c r="C340" s="552"/>
      <c r="D340" s="552"/>
    </row>
    <row r="341" spans="2:4" ht="11.25">
      <c r="B341" s="552"/>
      <c r="C341" s="552"/>
      <c r="D341" s="552"/>
    </row>
    <row r="342" spans="2:4" ht="11.25">
      <c r="B342" s="552"/>
      <c r="C342" s="552"/>
      <c r="D342" s="552"/>
    </row>
    <row r="343" spans="2:4" ht="11.25">
      <c r="B343" s="552"/>
      <c r="C343" s="552"/>
      <c r="D343" s="552"/>
    </row>
    <row r="344" spans="2:4" ht="11.25">
      <c r="B344" s="552"/>
      <c r="C344" s="552"/>
      <c r="D344" s="552"/>
    </row>
    <row r="345" spans="2:4" ht="11.25">
      <c r="B345" s="552"/>
      <c r="C345" s="552"/>
      <c r="D345" s="552"/>
    </row>
    <row r="346" spans="2:4" ht="11.25">
      <c r="B346" s="552"/>
      <c r="C346" s="552"/>
      <c r="D346" s="552"/>
    </row>
    <row r="347" spans="2:4" ht="11.25">
      <c r="B347" s="552"/>
      <c r="C347" s="552"/>
      <c r="D347" s="552"/>
    </row>
    <row r="348" spans="2:4" ht="11.25">
      <c r="B348" s="552"/>
      <c r="C348" s="552"/>
      <c r="D348" s="552"/>
    </row>
    <row r="349" spans="2:4" ht="11.25">
      <c r="B349" s="552"/>
      <c r="C349" s="552"/>
      <c r="D349" s="552"/>
    </row>
    <row r="350" spans="2:4" ht="11.25">
      <c r="B350" s="552"/>
      <c r="C350" s="552"/>
      <c r="D350" s="552"/>
    </row>
    <row r="351" spans="2:4" ht="11.25">
      <c r="B351" s="552"/>
      <c r="C351" s="552"/>
      <c r="D351" s="552"/>
    </row>
    <row r="352" spans="2:4" ht="11.25">
      <c r="B352" s="552"/>
      <c r="C352" s="552"/>
      <c r="D352" s="552"/>
    </row>
    <row r="353" spans="2:4" ht="11.25">
      <c r="B353" s="552"/>
      <c r="C353" s="552"/>
      <c r="D353" s="552"/>
    </row>
    <row r="354" spans="2:4" ht="11.25">
      <c r="B354" s="552"/>
      <c r="C354" s="552"/>
      <c r="D354" s="552"/>
    </row>
    <row r="355" spans="2:4" ht="11.25">
      <c r="B355" s="552"/>
      <c r="C355" s="552"/>
      <c r="D355" s="552"/>
    </row>
    <row r="356" spans="2:4" ht="11.25">
      <c r="B356" s="552"/>
      <c r="C356" s="552"/>
      <c r="D356" s="552"/>
    </row>
    <row r="357" spans="2:4" ht="11.25">
      <c r="B357" s="552"/>
      <c r="C357" s="552"/>
      <c r="D357" s="552"/>
    </row>
    <row r="358" spans="2:4" ht="11.25">
      <c r="B358" s="552"/>
      <c r="C358" s="552"/>
      <c r="D358" s="552"/>
    </row>
    <row r="359" spans="2:4" ht="11.25">
      <c r="B359" s="552"/>
      <c r="C359" s="552"/>
      <c r="D359" s="552"/>
    </row>
    <row r="360" spans="2:4" ht="11.25">
      <c r="B360" s="552"/>
      <c r="C360" s="552"/>
      <c r="D360" s="552"/>
    </row>
    <row r="361" spans="2:4" ht="11.25">
      <c r="B361" s="552"/>
      <c r="C361" s="552"/>
      <c r="D361" s="552"/>
    </row>
    <row r="362" spans="2:4" ht="11.25">
      <c r="B362" s="552"/>
      <c r="C362" s="552"/>
      <c r="D362" s="552"/>
    </row>
    <row r="363" spans="2:4" ht="11.25">
      <c r="B363" s="552"/>
      <c r="C363" s="552"/>
      <c r="D363" s="552"/>
    </row>
    <row r="364" spans="2:4" ht="11.25">
      <c r="B364" s="552"/>
      <c r="C364" s="552"/>
      <c r="D364" s="552"/>
    </row>
    <row r="365" spans="2:4" ht="11.25">
      <c r="B365" s="552"/>
      <c r="C365" s="552"/>
      <c r="D365" s="552"/>
    </row>
    <row r="366" spans="2:4" ht="11.25">
      <c r="B366" s="552"/>
      <c r="C366" s="552"/>
      <c r="D366" s="552"/>
    </row>
    <row r="367" spans="2:4" ht="11.25">
      <c r="B367" s="552"/>
      <c r="C367" s="552"/>
      <c r="D367" s="552"/>
    </row>
    <row r="368" spans="2:4" ht="11.25">
      <c r="B368" s="552"/>
      <c r="C368" s="552"/>
      <c r="D368" s="552"/>
    </row>
    <row r="369" spans="2:4" ht="11.25">
      <c r="B369" s="552"/>
      <c r="C369" s="552"/>
      <c r="D369" s="552"/>
    </row>
    <row r="370" spans="2:4" ht="11.25">
      <c r="B370" s="552"/>
      <c r="C370" s="552"/>
      <c r="D370" s="552"/>
    </row>
    <row r="371" spans="2:4" ht="11.25">
      <c r="B371" s="552"/>
      <c r="C371" s="552"/>
      <c r="D371" s="552"/>
    </row>
    <row r="372" spans="2:4" ht="11.25">
      <c r="B372" s="552"/>
      <c r="C372" s="552"/>
      <c r="D372" s="552"/>
    </row>
    <row r="373" spans="2:4" ht="11.25">
      <c r="B373" s="552"/>
      <c r="C373" s="552"/>
      <c r="D373" s="552"/>
    </row>
    <row r="374" spans="2:4" ht="11.25">
      <c r="B374" s="552"/>
      <c r="C374" s="552"/>
      <c r="D374" s="552"/>
    </row>
    <row r="375" spans="2:4" ht="11.25">
      <c r="B375" s="552"/>
      <c r="C375" s="552"/>
      <c r="D375" s="552"/>
    </row>
    <row r="376" spans="2:4" ht="11.25">
      <c r="B376" s="552"/>
      <c r="C376" s="552"/>
      <c r="D376" s="552"/>
    </row>
    <row r="377" spans="2:4" ht="11.25">
      <c r="B377" s="552"/>
      <c r="C377" s="552"/>
      <c r="D377" s="552"/>
    </row>
    <row r="378" spans="2:4" ht="11.25">
      <c r="B378" s="552"/>
      <c r="C378" s="552"/>
      <c r="D378" s="552"/>
    </row>
    <row r="379" spans="2:4" ht="11.25">
      <c r="B379" s="552"/>
      <c r="C379" s="552"/>
      <c r="D379" s="552"/>
    </row>
    <row r="380" spans="2:4" ht="11.25">
      <c r="B380" s="552"/>
      <c r="C380" s="552"/>
      <c r="D380" s="552"/>
    </row>
  </sheetData>
  <mergeCells count="13">
    <mergeCell ref="A7:A9"/>
    <mergeCell ref="B7:B9"/>
    <mergeCell ref="C7:C9"/>
    <mergeCell ref="D7:D9"/>
    <mergeCell ref="B107:D107"/>
    <mergeCell ref="B108:D108"/>
    <mergeCell ref="B6:D6"/>
    <mergeCell ref="B105:D105"/>
    <mergeCell ref="B106:D106"/>
    <mergeCell ref="F2:G2"/>
    <mergeCell ref="F3:G3"/>
    <mergeCell ref="B2:E2"/>
    <mergeCell ref="B5:D5"/>
  </mergeCells>
  <printOptions/>
  <pageMargins left="1.72" right="0.3937007874015748" top="0.81" bottom="0.39" header="0.78" footer="0.37"/>
  <pageSetup horizontalDpi="300" verticalDpi="3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defaultGridColor="0" colorId="8" workbookViewId="0" topLeftCell="A1">
      <selection activeCell="G18" sqref="G18"/>
    </sheetView>
  </sheetViews>
  <sheetFormatPr defaultColWidth="9.00390625" defaultRowHeight="12.75"/>
  <cols>
    <col min="1" max="1" width="6.00390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9" width="15.75390625" style="0" customWidth="1"/>
    <col min="10" max="10" width="12.25390625" style="0" customWidth="1"/>
    <col min="11" max="11" width="15.875" style="0" customWidth="1"/>
  </cols>
  <sheetData>
    <row r="1" spans="1:11" ht="48.75" customHeight="1">
      <c r="A1" s="628" t="s">
        <v>547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ht="12.75">
      <c r="K2" s="9" t="s">
        <v>276</v>
      </c>
    </row>
    <row r="3" spans="1:11" s="4" customFormat="1" ht="20.25" customHeight="1">
      <c r="A3" s="571" t="s">
        <v>252</v>
      </c>
      <c r="B3" s="625" t="s">
        <v>253</v>
      </c>
      <c r="C3" s="625" t="s">
        <v>298</v>
      </c>
      <c r="D3" s="569" t="s">
        <v>292</v>
      </c>
      <c r="E3" s="569" t="s">
        <v>546</v>
      </c>
      <c r="F3" s="569" t="s">
        <v>286</v>
      </c>
      <c r="G3" s="569"/>
      <c r="H3" s="569"/>
      <c r="I3" s="569"/>
      <c r="J3" s="569"/>
      <c r="K3" s="569"/>
    </row>
    <row r="4" spans="1:11" s="4" customFormat="1" ht="20.25" customHeight="1">
      <c r="A4" s="571"/>
      <c r="B4" s="626"/>
      <c r="C4" s="626"/>
      <c r="D4" s="570"/>
      <c r="E4" s="569"/>
      <c r="F4" s="569" t="s">
        <v>290</v>
      </c>
      <c r="G4" s="569" t="s">
        <v>255</v>
      </c>
      <c r="H4" s="569"/>
      <c r="I4" s="569"/>
      <c r="J4" s="569"/>
      <c r="K4" s="569" t="s">
        <v>291</v>
      </c>
    </row>
    <row r="5" spans="1:11" s="4" customFormat="1" ht="20.25" customHeight="1">
      <c r="A5" s="571"/>
      <c r="B5" s="626"/>
      <c r="C5" s="626"/>
      <c r="D5" s="570"/>
      <c r="E5" s="569"/>
      <c r="F5" s="569"/>
      <c r="G5" s="572" t="s">
        <v>543</v>
      </c>
      <c r="H5" s="573"/>
      <c r="I5" s="621" t="s">
        <v>544</v>
      </c>
      <c r="J5" s="623" t="s">
        <v>160</v>
      </c>
      <c r="K5" s="569"/>
    </row>
    <row r="6" spans="1:11" s="4" customFormat="1" ht="90" customHeight="1">
      <c r="A6" s="571"/>
      <c r="B6" s="627"/>
      <c r="C6" s="627"/>
      <c r="D6" s="570"/>
      <c r="E6" s="569"/>
      <c r="F6" s="569"/>
      <c r="G6" s="216" t="s">
        <v>545</v>
      </c>
      <c r="H6" s="216" t="s">
        <v>156</v>
      </c>
      <c r="I6" s="622"/>
      <c r="J6" s="624"/>
      <c r="K6" s="569"/>
    </row>
    <row r="7" spans="1:11" ht="9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1" ht="19.5" customHeight="1">
      <c r="A8" s="574">
        <v>750</v>
      </c>
      <c r="B8" s="574">
        <v>75011</v>
      </c>
      <c r="C8" s="16">
        <v>2010</v>
      </c>
      <c r="D8" s="55">
        <v>158200</v>
      </c>
      <c r="E8" s="16"/>
      <c r="F8" s="16"/>
      <c r="G8" s="16"/>
      <c r="H8" s="16"/>
      <c r="I8" s="16"/>
      <c r="J8" s="16"/>
      <c r="K8" s="16"/>
    </row>
    <row r="9" spans="1:11" ht="19.5" customHeight="1">
      <c r="A9" s="580"/>
      <c r="B9" s="580"/>
      <c r="C9" s="17"/>
      <c r="D9" s="17"/>
      <c r="E9" s="56">
        <v>158200</v>
      </c>
      <c r="F9" s="56">
        <v>158200</v>
      </c>
      <c r="G9" s="56">
        <v>158200</v>
      </c>
      <c r="H9" s="56"/>
      <c r="I9" s="56"/>
      <c r="J9" s="56"/>
      <c r="K9" s="56"/>
    </row>
    <row r="10" spans="1:11" ht="19.5" customHeight="1">
      <c r="A10" s="578">
        <v>751</v>
      </c>
      <c r="B10" s="578">
        <v>75101</v>
      </c>
      <c r="C10" s="17">
        <v>2010</v>
      </c>
      <c r="D10" s="56">
        <v>3720</v>
      </c>
      <c r="E10" s="56"/>
      <c r="F10" s="56"/>
      <c r="G10" s="56"/>
      <c r="H10" s="56"/>
      <c r="I10" s="56"/>
      <c r="J10" s="56"/>
      <c r="K10" s="56"/>
    </row>
    <row r="11" spans="1:11" ht="19.5" customHeight="1">
      <c r="A11" s="580"/>
      <c r="B11" s="580"/>
      <c r="C11" s="17"/>
      <c r="D11" s="56"/>
      <c r="E11" s="56">
        <v>3720</v>
      </c>
      <c r="F11" s="56">
        <v>3720</v>
      </c>
      <c r="G11" s="56">
        <v>3720</v>
      </c>
      <c r="H11" s="56"/>
      <c r="I11" s="56"/>
      <c r="J11" s="56"/>
      <c r="K11" s="56"/>
    </row>
    <row r="12" spans="1:11" ht="19.5" customHeight="1">
      <c r="A12" s="578">
        <v>852</v>
      </c>
      <c r="B12" s="578">
        <v>85203</v>
      </c>
      <c r="C12" s="17">
        <v>2010</v>
      </c>
      <c r="D12" s="56">
        <v>370000</v>
      </c>
      <c r="E12" s="56"/>
      <c r="F12" s="56"/>
      <c r="G12" s="56"/>
      <c r="H12" s="56"/>
      <c r="I12" s="56"/>
      <c r="J12" s="56"/>
      <c r="K12" s="56"/>
    </row>
    <row r="13" spans="1:11" ht="19.5" customHeight="1">
      <c r="A13" s="579"/>
      <c r="B13" s="580"/>
      <c r="C13" s="17"/>
      <c r="D13" s="56"/>
      <c r="E13" s="56">
        <v>370000</v>
      </c>
      <c r="F13" s="56">
        <v>370000</v>
      </c>
      <c r="G13" s="393">
        <v>343150</v>
      </c>
      <c r="H13" s="393">
        <v>26850</v>
      </c>
      <c r="I13" s="56"/>
      <c r="J13" s="56"/>
      <c r="K13" s="56"/>
    </row>
    <row r="14" spans="1:11" ht="19.5" customHeight="1">
      <c r="A14" s="579"/>
      <c r="B14" s="578">
        <v>85212</v>
      </c>
      <c r="C14" s="17">
        <v>2010</v>
      </c>
      <c r="D14" s="56">
        <v>6069000</v>
      </c>
      <c r="E14" s="56"/>
      <c r="F14" s="56"/>
      <c r="G14" s="56"/>
      <c r="H14" s="56"/>
      <c r="I14" s="56"/>
      <c r="J14" s="56"/>
      <c r="K14" s="56"/>
    </row>
    <row r="15" spans="1:11" ht="19.5" customHeight="1">
      <c r="A15" s="579"/>
      <c r="B15" s="580"/>
      <c r="C15" s="17"/>
      <c r="D15" s="56"/>
      <c r="E15" s="56">
        <v>6069000</v>
      </c>
      <c r="F15" s="56">
        <v>6069000</v>
      </c>
      <c r="G15" s="393">
        <v>169915</v>
      </c>
      <c r="H15" s="393">
        <v>49085</v>
      </c>
      <c r="I15" s="56">
        <v>5850000</v>
      </c>
      <c r="J15" s="56"/>
      <c r="K15" s="56"/>
    </row>
    <row r="16" spans="1:11" ht="19.5" customHeight="1">
      <c r="A16" s="579"/>
      <c r="B16" s="578">
        <v>85213</v>
      </c>
      <c r="C16" s="17">
        <v>2010</v>
      </c>
      <c r="D16" s="56">
        <v>10000</v>
      </c>
      <c r="E16" s="56"/>
      <c r="F16" s="56"/>
      <c r="G16" s="56"/>
      <c r="H16" s="56"/>
      <c r="I16" s="56"/>
      <c r="J16" s="56"/>
      <c r="K16" s="56"/>
    </row>
    <row r="17" spans="1:11" ht="19.5" customHeight="1">
      <c r="A17" s="579"/>
      <c r="B17" s="580"/>
      <c r="C17" s="17"/>
      <c r="D17" s="56"/>
      <c r="E17" s="56">
        <v>10000</v>
      </c>
      <c r="F17" s="56">
        <v>10000</v>
      </c>
      <c r="G17" s="56">
        <v>10000</v>
      </c>
      <c r="H17" s="56"/>
      <c r="I17" s="56">
        <v>0</v>
      </c>
      <c r="J17" s="56"/>
      <c r="K17" s="56"/>
    </row>
    <row r="18" spans="1:11" ht="19.5" customHeight="1">
      <c r="A18" s="579"/>
      <c r="B18" s="578">
        <v>85228</v>
      </c>
      <c r="C18" s="17">
        <v>2010</v>
      </c>
      <c r="D18" s="56">
        <v>119000</v>
      </c>
      <c r="E18" s="56"/>
      <c r="F18" s="56"/>
      <c r="G18" s="56"/>
      <c r="H18" s="56"/>
      <c r="I18" s="56"/>
      <c r="J18" s="56"/>
      <c r="K18" s="56"/>
    </row>
    <row r="19" spans="1:11" ht="19.5" customHeight="1">
      <c r="A19" s="580"/>
      <c r="B19" s="580"/>
      <c r="C19" s="17"/>
      <c r="D19" s="17"/>
      <c r="E19" s="56">
        <v>119000</v>
      </c>
      <c r="F19" s="56">
        <v>119000</v>
      </c>
      <c r="G19" s="393">
        <v>107780</v>
      </c>
      <c r="H19" s="393">
        <v>9620</v>
      </c>
      <c r="I19" s="56">
        <v>1600</v>
      </c>
      <c r="J19" s="56"/>
      <c r="K19" s="56"/>
    </row>
    <row r="20" spans="1:11" ht="19.5" customHeight="1">
      <c r="A20" s="18"/>
      <c r="B20" s="18"/>
      <c r="C20" s="18"/>
      <c r="D20" s="18"/>
      <c r="E20" s="18"/>
      <c r="F20" s="57"/>
      <c r="G20" s="57"/>
      <c r="H20" s="57"/>
      <c r="I20" s="57"/>
      <c r="J20" s="57"/>
      <c r="K20" s="57"/>
    </row>
    <row r="21" spans="1:11" ht="19.5" customHeight="1">
      <c r="A21" s="575" t="s">
        <v>294</v>
      </c>
      <c r="B21" s="576"/>
      <c r="C21" s="568"/>
      <c r="D21" s="213">
        <f>SUM(D8:D20)</f>
        <v>6729920</v>
      </c>
      <c r="E21" s="214">
        <f>SUM(E8:E20)</f>
        <v>6729920</v>
      </c>
      <c r="F21" s="215">
        <f>SUM(F9:F20)</f>
        <v>6729920</v>
      </c>
      <c r="G21" s="215">
        <f>SUM(G8:G19)</f>
        <v>792765</v>
      </c>
      <c r="H21" s="215">
        <f>SUM(H8:H20)</f>
        <v>85555</v>
      </c>
      <c r="I21" s="215">
        <f>SUM(I8:I20)</f>
        <v>5851600</v>
      </c>
      <c r="J21" s="215">
        <f>SUM(J9:J20)</f>
        <v>0</v>
      </c>
      <c r="K21" s="215">
        <v>0</v>
      </c>
    </row>
    <row r="23" ht="12.75">
      <c r="A23" s="46"/>
    </row>
  </sheetData>
  <mergeCells count="23">
    <mergeCell ref="B3:B6"/>
    <mergeCell ref="C3:C6"/>
    <mergeCell ref="A1:K1"/>
    <mergeCell ref="F4:F6"/>
    <mergeCell ref="A21:C21"/>
    <mergeCell ref="G4:J4"/>
    <mergeCell ref="K4:K6"/>
    <mergeCell ref="F3:K3"/>
    <mergeCell ref="D3:D6"/>
    <mergeCell ref="E3:E6"/>
    <mergeCell ref="A3:A6"/>
    <mergeCell ref="G5:H5"/>
    <mergeCell ref="I5:I6"/>
    <mergeCell ref="J5:J6"/>
    <mergeCell ref="A8:A9"/>
    <mergeCell ref="B8:B9"/>
    <mergeCell ref="A10:A11"/>
    <mergeCell ref="B10:B11"/>
    <mergeCell ref="A12:A19"/>
    <mergeCell ref="B12:B13"/>
    <mergeCell ref="B14:B15"/>
    <mergeCell ref="B16:B17"/>
    <mergeCell ref="B18:B19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4
do uchwały Rady Miejskiej w Choszcznie nr  XXXIII/411/2009
z dnia 18 grudnia 2009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H7" sqref="H7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6.625" style="1" customWidth="1"/>
    <col min="4" max="4" width="12.625" style="1" customWidth="1"/>
    <col min="5" max="5" width="13.125" style="1" customWidth="1"/>
    <col min="6" max="6" width="12.875" style="1" customWidth="1"/>
    <col min="7" max="7" width="15.00390625" style="1" customWidth="1"/>
    <col min="8" max="8" width="15.875" style="1" customWidth="1"/>
    <col min="9" max="9" width="14.25390625" style="0" customWidth="1"/>
    <col min="10" max="10" width="12.875" style="0" customWidth="1"/>
    <col min="11" max="11" width="14.375" style="0" customWidth="1"/>
    <col min="77" max="16384" width="9.125" style="1" customWidth="1"/>
  </cols>
  <sheetData>
    <row r="1" spans="1:11" ht="45" customHeight="1">
      <c r="A1" s="628" t="s">
        <v>548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</row>
    <row r="2" spans="1:7" ht="15.75">
      <c r="A2" s="11"/>
      <c r="B2" s="11"/>
      <c r="C2" s="11"/>
      <c r="D2" s="11"/>
      <c r="E2" s="11"/>
      <c r="F2" s="11"/>
      <c r="G2" s="11"/>
    </row>
    <row r="3" spans="1:11" ht="13.5" customHeight="1">
      <c r="A3" s="5"/>
      <c r="B3" s="5"/>
      <c r="C3" s="5"/>
      <c r="D3" s="5"/>
      <c r="E3" s="5"/>
      <c r="F3" s="5"/>
      <c r="G3" s="5"/>
      <c r="K3" s="43" t="s">
        <v>276</v>
      </c>
    </row>
    <row r="4" spans="1:11" ht="20.25" customHeight="1">
      <c r="A4" s="584" t="s">
        <v>252</v>
      </c>
      <c r="B4" s="635" t="s">
        <v>253</v>
      </c>
      <c r="C4" s="635" t="s">
        <v>298</v>
      </c>
      <c r="D4" s="577" t="s">
        <v>292</v>
      </c>
      <c r="E4" s="577" t="s">
        <v>546</v>
      </c>
      <c r="F4" s="577" t="s">
        <v>286</v>
      </c>
      <c r="G4" s="577"/>
      <c r="H4" s="577"/>
      <c r="I4" s="577"/>
      <c r="J4" s="577"/>
      <c r="K4" s="577"/>
    </row>
    <row r="5" spans="1:11" ht="18" customHeight="1">
      <c r="A5" s="584"/>
      <c r="B5" s="636"/>
      <c r="C5" s="636"/>
      <c r="D5" s="584"/>
      <c r="E5" s="577"/>
      <c r="F5" s="577" t="s">
        <v>290</v>
      </c>
      <c r="G5" s="630" t="s">
        <v>255</v>
      </c>
      <c r="H5" s="631"/>
      <c r="I5" s="631"/>
      <c r="J5" s="632"/>
      <c r="K5" s="577" t="s">
        <v>291</v>
      </c>
    </row>
    <row r="6" spans="1:11" ht="24.75" customHeight="1">
      <c r="A6" s="584"/>
      <c r="B6" s="636"/>
      <c r="C6" s="636"/>
      <c r="D6" s="584"/>
      <c r="E6" s="577"/>
      <c r="F6" s="577"/>
      <c r="G6" s="630" t="s">
        <v>149</v>
      </c>
      <c r="H6" s="631"/>
      <c r="I6" s="633" t="s">
        <v>161</v>
      </c>
      <c r="J6" s="623" t="s">
        <v>160</v>
      </c>
      <c r="K6" s="577"/>
    </row>
    <row r="7" spans="1:11" ht="69" customHeight="1">
      <c r="A7" s="584"/>
      <c r="B7" s="637"/>
      <c r="C7" s="637"/>
      <c r="D7" s="584"/>
      <c r="E7" s="577"/>
      <c r="F7" s="577"/>
      <c r="G7" s="199" t="s">
        <v>545</v>
      </c>
      <c r="H7" s="199" t="s">
        <v>156</v>
      </c>
      <c r="I7" s="634"/>
      <c r="J7" s="624"/>
      <c r="K7" s="577"/>
    </row>
    <row r="8" spans="1:11" ht="8.25" customHeight="1">
      <c r="A8" s="51">
        <v>1</v>
      </c>
      <c r="B8" s="51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</row>
    <row r="9" spans="1:11" ht="19.5" customHeight="1">
      <c r="A9" s="574">
        <v>710</v>
      </c>
      <c r="B9" s="574">
        <v>71035</v>
      </c>
      <c r="C9" s="50">
        <v>2020</v>
      </c>
      <c r="D9" s="58">
        <v>12000</v>
      </c>
      <c r="E9" s="48"/>
      <c r="F9" s="48"/>
      <c r="G9" s="48"/>
      <c r="H9" s="15"/>
      <c r="I9" s="15"/>
      <c r="J9" s="15"/>
      <c r="K9" s="15"/>
    </row>
    <row r="10" spans="1:11" ht="19.5" customHeight="1">
      <c r="A10" s="629"/>
      <c r="B10" s="629"/>
      <c r="C10" s="52"/>
      <c r="D10" s="53"/>
      <c r="E10" s="54">
        <v>12000</v>
      </c>
      <c r="F10" s="49">
        <v>12000</v>
      </c>
      <c r="G10" s="394">
        <v>0</v>
      </c>
      <c r="H10" s="394">
        <v>12000</v>
      </c>
      <c r="I10" s="394">
        <v>0</v>
      </c>
      <c r="J10" s="394">
        <v>0</v>
      </c>
      <c r="K10" s="394">
        <v>0</v>
      </c>
    </row>
    <row r="11" spans="1:11" ht="24.75" customHeight="1">
      <c r="A11" s="200" t="s">
        <v>294</v>
      </c>
      <c r="B11" s="201"/>
      <c r="C11" s="201"/>
      <c r="D11" s="202">
        <f>SUM(D9)</f>
        <v>12000</v>
      </c>
      <c r="E11" s="203">
        <f>SUM(E10)</f>
        <v>12000</v>
      </c>
      <c r="F11" s="204">
        <v>12000</v>
      </c>
      <c r="G11" s="203">
        <v>0</v>
      </c>
      <c r="H11" s="203">
        <v>12000</v>
      </c>
      <c r="I11" s="203">
        <v>0</v>
      </c>
      <c r="J11" s="203">
        <v>0</v>
      </c>
      <c r="K11" s="203">
        <v>0</v>
      </c>
    </row>
    <row r="13" spans="1:8" ht="12.75">
      <c r="A13" s="46"/>
      <c r="H13"/>
    </row>
  </sheetData>
  <mergeCells count="15">
    <mergeCell ref="A1:K1"/>
    <mergeCell ref="E4:E7"/>
    <mergeCell ref="F4:K4"/>
    <mergeCell ref="F5:F7"/>
    <mergeCell ref="K5:K7"/>
    <mergeCell ref="A4:A7"/>
    <mergeCell ref="B4:B7"/>
    <mergeCell ref="C4:C7"/>
    <mergeCell ref="D4:D7"/>
    <mergeCell ref="A9:A10"/>
    <mergeCell ref="B9:B10"/>
    <mergeCell ref="G5:J5"/>
    <mergeCell ref="G6:H6"/>
    <mergeCell ref="I6:I7"/>
    <mergeCell ref="J6:J7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5
do uchwały Rady Miejskiej w Choszcznie nr XXXIII/411/2009
z dnia 18 grudnia 2009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55"/>
  <sheetViews>
    <sheetView view="pageBreakPreview" zoomScale="60" workbookViewId="0" topLeftCell="A1">
      <selection activeCell="E4" sqref="E4"/>
    </sheetView>
  </sheetViews>
  <sheetFormatPr defaultColWidth="9.00390625" defaultRowHeight="12.75"/>
  <cols>
    <col min="1" max="1" width="13.625" style="239" customWidth="1"/>
    <col min="2" max="2" width="4.375" style="239" customWidth="1"/>
    <col min="3" max="3" width="23.75390625" style="239" customWidth="1"/>
    <col min="4" max="4" width="17.25390625" style="239" customWidth="1"/>
    <col min="5" max="6" width="11.125" style="239" customWidth="1"/>
    <col min="7" max="9" width="11.625" style="239" customWidth="1"/>
    <col min="10" max="16384" width="8.00390625" style="239" customWidth="1"/>
  </cols>
  <sheetData>
    <row r="1" spans="7:9" ht="11.25">
      <c r="G1" s="654"/>
      <c r="H1" s="654"/>
      <c r="I1" s="654"/>
    </row>
    <row r="2" spans="7:10" ht="11.25" customHeight="1">
      <c r="G2" s="655" t="s">
        <v>78</v>
      </c>
      <c r="H2" s="655"/>
      <c r="I2" s="655"/>
      <c r="J2" s="243"/>
    </row>
    <row r="3" spans="6:10" ht="11.25" customHeight="1">
      <c r="F3" s="656" t="s">
        <v>15</v>
      </c>
      <c r="G3" s="656"/>
      <c r="H3" s="656"/>
      <c r="I3" s="656"/>
      <c r="J3" s="656"/>
    </row>
    <row r="4" spans="7:10" ht="12.75" customHeight="1">
      <c r="G4" s="655" t="s">
        <v>12</v>
      </c>
      <c r="H4" s="655"/>
      <c r="I4" s="655"/>
      <c r="J4" s="338"/>
    </row>
    <row r="5" spans="7:10" ht="12.75">
      <c r="G5" s="653"/>
      <c r="H5" s="653"/>
      <c r="I5" s="653"/>
      <c r="J5" s="339"/>
    </row>
    <row r="8" spans="1:9" ht="19.5" customHeight="1">
      <c r="A8" s="241"/>
      <c r="B8" s="651" t="s">
        <v>549</v>
      </c>
      <c r="C8" s="651"/>
      <c r="D8" s="651"/>
      <c r="E8" s="651"/>
      <c r="F8" s="651"/>
      <c r="G8" s="651"/>
      <c r="H8" s="651"/>
      <c r="I8" s="651"/>
    </row>
    <row r="9" spans="2:9" ht="12.75">
      <c r="B9" s="652" t="s">
        <v>551</v>
      </c>
      <c r="C9" s="642"/>
      <c r="D9" s="642"/>
      <c r="E9" s="642"/>
      <c r="F9" s="642"/>
      <c r="G9" s="642"/>
      <c r="H9" s="642"/>
      <c r="I9" s="642"/>
    </row>
    <row r="10" spans="2:9" ht="12.75">
      <c r="B10" s="642" t="s">
        <v>496</v>
      </c>
      <c r="C10" s="642"/>
      <c r="D10" s="642"/>
      <c r="E10" s="642"/>
      <c r="F10" s="642"/>
      <c r="G10" s="642"/>
      <c r="H10" s="642"/>
      <c r="I10" s="642"/>
    </row>
    <row r="12" ht="11.25">
      <c r="I12" s="166" t="s">
        <v>228</v>
      </c>
    </row>
    <row r="13" spans="2:9" ht="14.25">
      <c r="B13" s="643" t="s">
        <v>282</v>
      </c>
      <c r="C13" s="643" t="s">
        <v>250</v>
      </c>
      <c r="D13" s="646" t="s">
        <v>550</v>
      </c>
      <c r="E13" s="640" t="s">
        <v>286</v>
      </c>
      <c r="F13" s="641"/>
      <c r="G13" s="641"/>
      <c r="H13" s="641"/>
      <c r="I13" s="641"/>
    </row>
    <row r="14" spans="2:9" ht="14.25">
      <c r="B14" s="644"/>
      <c r="C14" s="644"/>
      <c r="D14" s="647"/>
      <c r="E14" s="340">
        <v>750</v>
      </c>
      <c r="F14" s="649">
        <v>900</v>
      </c>
      <c r="G14" s="650"/>
      <c r="H14" s="638" t="s">
        <v>497</v>
      </c>
      <c r="I14" s="639"/>
    </row>
    <row r="15" spans="2:9" ht="14.25">
      <c r="B15" s="645"/>
      <c r="C15" s="645"/>
      <c r="D15" s="648"/>
      <c r="E15" s="340">
        <v>75095</v>
      </c>
      <c r="F15" s="340">
        <v>90003</v>
      </c>
      <c r="G15" s="341" t="s">
        <v>498</v>
      </c>
      <c r="H15" s="342" t="s">
        <v>499</v>
      </c>
      <c r="I15" s="343">
        <v>92195</v>
      </c>
    </row>
    <row r="16" spans="2:10" ht="16.5" customHeight="1">
      <c r="B16" s="344">
        <v>1</v>
      </c>
      <c r="C16" s="345" t="s">
        <v>500</v>
      </c>
      <c r="D16" s="346">
        <v>600</v>
      </c>
      <c r="E16" s="346">
        <v>300</v>
      </c>
      <c r="F16" s="346">
        <v>0</v>
      </c>
      <c r="G16" s="346">
        <v>0</v>
      </c>
      <c r="H16" s="346">
        <v>0</v>
      </c>
      <c r="I16" s="346">
        <v>300</v>
      </c>
      <c r="J16" s="314"/>
    </row>
    <row r="17" spans="2:9" ht="16.5" customHeight="1">
      <c r="B17" s="345">
        <v>2</v>
      </c>
      <c r="C17" s="345" t="s">
        <v>501</v>
      </c>
      <c r="D17" s="346">
        <v>600</v>
      </c>
      <c r="E17" s="346">
        <v>100</v>
      </c>
      <c r="F17" s="346">
        <v>0</v>
      </c>
      <c r="G17" s="346">
        <v>0</v>
      </c>
      <c r="H17" s="346">
        <v>0</v>
      </c>
      <c r="I17" s="346">
        <v>500</v>
      </c>
    </row>
    <row r="18" spans="2:9" ht="16.5" customHeight="1">
      <c r="B18" s="345">
        <v>3</v>
      </c>
      <c r="C18" s="345" t="s">
        <v>502</v>
      </c>
      <c r="D18" s="346">
        <v>600</v>
      </c>
      <c r="E18" s="346">
        <v>100</v>
      </c>
      <c r="F18" s="346">
        <v>0</v>
      </c>
      <c r="G18" s="346">
        <v>0</v>
      </c>
      <c r="H18" s="346">
        <v>0</v>
      </c>
      <c r="I18" s="346">
        <v>500</v>
      </c>
    </row>
    <row r="19" spans="2:9" ht="16.5" customHeight="1">
      <c r="B19" s="345">
        <v>4</v>
      </c>
      <c r="C19" s="345" t="s">
        <v>503</v>
      </c>
      <c r="D19" s="346">
        <v>600</v>
      </c>
      <c r="E19" s="346">
        <v>100</v>
      </c>
      <c r="F19" s="346">
        <v>0</v>
      </c>
      <c r="G19" s="346">
        <v>0</v>
      </c>
      <c r="H19" s="346">
        <v>0</v>
      </c>
      <c r="I19" s="346">
        <v>500</v>
      </c>
    </row>
    <row r="20" spans="2:10" ht="16.5" customHeight="1">
      <c r="B20" s="345">
        <v>5</v>
      </c>
      <c r="C20" s="345" t="s">
        <v>504</v>
      </c>
      <c r="D20" s="346">
        <v>3960</v>
      </c>
      <c r="E20" s="346">
        <v>450</v>
      </c>
      <c r="F20" s="346">
        <v>160</v>
      </c>
      <c r="G20" s="346">
        <v>350</v>
      </c>
      <c r="H20" s="346">
        <v>1500</v>
      </c>
      <c r="I20" s="346">
        <v>1500</v>
      </c>
      <c r="J20" s="314"/>
    </row>
    <row r="21" spans="2:10" ht="16.5" customHeight="1">
      <c r="B21" s="345">
        <v>6</v>
      </c>
      <c r="C21" s="345" t="s">
        <v>505</v>
      </c>
      <c r="D21" s="346">
        <f aca="true" t="shared" si="0" ref="D21:D37">SUM(E21:I21)</f>
        <v>7150</v>
      </c>
      <c r="E21" s="346">
        <v>450</v>
      </c>
      <c r="F21" s="346">
        <v>300</v>
      </c>
      <c r="G21" s="346">
        <v>2000</v>
      </c>
      <c r="H21" s="346">
        <v>2400</v>
      </c>
      <c r="I21" s="346">
        <v>2000</v>
      </c>
      <c r="J21" s="314"/>
    </row>
    <row r="22" spans="2:10" ht="16.5" customHeight="1">
      <c r="B22" s="345">
        <v>7</v>
      </c>
      <c r="C22" s="345" t="s">
        <v>506</v>
      </c>
      <c r="D22" s="346">
        <f t="shared" si="0"/>
        <v>2100</v>
      </c>
      <c r="E22" s="346">
        <v>450</v>
      </c>
      <c r="F22" s="346">
        <v>0</v>
      </c>
      <c r="G22" s="346">
        <v>100</v>
      </c>
      <c r="H22" s="346">
        <v>50</v>
      </c>
      <c r="I22" s="346">
        <v>1500</v>
      </c>
      <c r="J22" s="314"/>
    </row>
    <row r="23" spans="2:10" ht="16.5" customHeight="1">
      <c r="B23" s="345">
        <v>8</v>
      </c>
      <c r="C23" s="345" t="s">
        <v>507</v>
      </c>
      <c r="D23" s="346">
        <f t="shared" si="0"/>
        <v>3530</v>
      </c>
      <c r="E23" s="346">
        <v>450</v>
      </c>
      <c r="F23" s="346">
        <v>280</v>
      </c>
      <c r="G23" s="346">
        <v>800</v>
      </c>
      <c r="H23" s="346">
        <v>0</v>
      </c>
      <c r="I23" s="346">
        <v>2000</v>
      </c>
      <c r="J23" s="314"/>
    </row>
    <row r="24" spans="2:10" ht="16.5" customHeight="1">
      <c r="B24" s="345">
        <v>9</v>
      </c>
      <c r="C24" s="345" t="s">
        <v>508</v>
      </c>
      <c r="D24" s="346">
        <f t="shared" si="0"/>
        <v>10250</v>
      </c>
      <c r="E24" s="346">
        <v>450</v>
      </c>
      <c r="F24" s="346">
        <v>400</v>
      </c>
      <c r="G24" s="346">
        <v>2000</v>
      </c>
      <c r="H24" s="346">
        <v>5400</v>
      </c>
      <c r="I24" s="346">
        <v>2000</v>
      </c>
      <c r="J24" s="314"/>
    </row>
    <row r="25" spans="2:10" ht="16.5" customHeight="1">
      <c r="B25" s="345">
        <v>10</v>
      </c>
      <c r="C25" s="345" t="s">
        <v>509</v>
      </c>
      <c r="D25" s="346">
        <f t="shared" si="0"/>
        <v>4650</v>
      </c>
      <c r="E25" s="346">
        <v>450</v>
      </c>
      <c r="F25" s="346">
        <v>0</v>
      </c>
      <c r="G25" s="346">
        <v>700</v>
      </c>
      <c r="H25" s="346">
        <v>1500</v>
      </c>
      <c r="I25" s="346">
        <v>2000</v>
      </c>
      <c r="J25" s="314"/>
    </row>
    <row r="26" spans="2:10" ht="16.5" customHeight="1">
      <c r="B26" s="345">
        <v>11</v>
      </c>
      <c r="C26" s="345" t="s">
        <v>510</v>
      </c>
      <c r="D26" s="346">
        <f t="shared" si="0"/>
        <v>2350</v>
      </c>
      <c r="E26" s="346">
        <v>450</v>
      </c>
      <c r="F26" s="346">
        <v>200</v>
      </c>
      <c r="G26" s="346">
        <v>200</v>
      </c>
      <c r="H26" s="346">
        <v>0</v>
      </c>
      <c r="I26" s="346">
        <v>1500</v>
      </c>
      <c r="J26" s="314"/>
    </row>
    <row r="27" spans="2:9" ht="16.5" customHeight="1">
      <c r="B27" s="345">
        <v>12</v>
      </c>
      <c r="C27" s="345" t="s">
        <v>511</v>
      </c>
      <c r="D27" s="346">
        <f t="shared" si="0"/>
        <v>4050</v>
      </c>
      <c r="E27" s="346">
        <v>450</v>
      </c>
      <c r="F27" s="346">
        <v>400</v>
      </c>
      <c r="G27" s="346">
        <v>1000</v>
      </c>
      <c r="H27" s="346">
        <v>700</v>
      </c>
      <c r="I27" s="346">
        <v>1500</v>
      </c>
    </row>
    <row r="28" spans="2:9" ht="16.5" customHeight="1">
      <c r="B28" s="345">
        <v>13</v>
      </c>
      <c r="C28" s="345" t="s">
        <v>512</v>
      </c>
      <c r="D28" s="346">
        <f t="shared" si="0"/>
        <v>4900</v>
      </c>
      <c r="E28" s="346">
        <v>450</v>
      </c>
      <c r="F28" s="346">
        <v>180</v>
      </c>
      <c r="G28" s="346">
        <v>170</v>
      </c>
      <c r="H28" s="346">
        <v>2100</v>
      </c>
      <c r="I28" s="346">
        <v>2000</v>
      </c>
    </row>
    <row r="29" spans="2:9" ht="16.5" customHeight="1">
      <c r="B29" s="345">
        <v>14</v>
      </c>
      <c r="C29" s="345" t="s">
        <v>513</v>
      </c>
      <c r="D29" s="346">
        <f t="shared" si="0"/>
        <v>2950</v>
      </c>
      <c r="E29" s="346">
        <v>450</v>
      </c>
      <c r="F29" s="346">
        <v>250</v>
      </c>
      <c r="G29" s="346">
        <v>250</v>
      </c>
      <c r="H29" s="346">
        <v>0</v>
      </c>
      <c r="I29" s="346">
        <v>2000</v>
      </c>
    </row>
    <row r="30" spans="2:9" ht="16.5" customHeight="1">
      <c r="B30" s="345">
        <v>15</v>
      </c>
      <c r="C30" s="345" t="s">
        <v>514</v>
      </c>
      <c r="D30" s="346">
        <f t="shared" si="0"/>
        <v>6750</v>
      </c>
      <c r="E30" s="346">
        <v>450</v>
      </c>
      <c r="F30" s="346">
        <v>200</v>
      </c>
      <c r="G30" s="346">
        <v>1100</v>
      </c>
      <c r="H30" s="346">
        <v>3000</v>
      </c>
      <c r="I30" s="346">
        <v>2000</v>
      </c>
    </row>
    <row r="31" spans="2:9" ht="16.5" customHeight="1">
      <c r="B31" s="345">
        <v>16</v>
      </c>
      <c r="C31" s="345" t="s">
        <v>515</v>
      </c>
      <c r="D31" s="346">
        <f t="shared" si="0"/>
        <v>4950</v>
      </c>
      <c r="E31" s="346">
        <v>450</v>
      </c>
      <c r="F31" s="346">
        <v>200</v>
      </c>
      <c r="G31" s="346">
        <v>200</v>
      </c>
      <c r="H31" s="346">
        <v>2600</v>
      </c>
      <c r="I31" s="346">
        <v>1500</v>
      </c>
    </row>
    <row r="32" spans="2:9" ht="16.5" customHeight="1">
      <c r="B32" s="345">
        <v>17</v>
      </c>
      <c r="C32" s="345" t="s">
        <v>516</v>
      </c>
      <c r="D32" s="346">
        <f t="shared" si="0"/>
        <v>3320</v>
      </c>
      <c r="E32" s="346">
        <v>450</v>
      </c>
      <c r="F32" s="346">
        <v>170</v>
      </c>
      <c r="G32" s="346">
        <v>200</v>
      </c>
      <c r="H32" s="346">
        <v>1000</v>
      </c>
      <c r="I32" s="346">
        <v>1500</v>
      </c>
    </row>
    <row r="33" spans="2:9" ht="16.5" customHeight="1">
      <c r="B33" s="345">
        <v>18</v>
      </c>
      <c r="C33" s="345" t="s">
        <v>517</v>
      </c>
      <c r="D33" s="346">
        <f t="shared" si="0"/>
        <v>4650</v>
      </c>
      <c r="E33" s="346">
        <v>450</v>
      </c>
      <c r="F33" s="346">
        <v>200</v>
      </c>
      <c r="G33" s="346">
        <v>0</v>
      </c>
      <c r="H33" s="346">
        <v>2000</v>
      </c>
      <c r="I33" s="347">
        <v>2000</v>
      </c>
    </row>
    <row r="34" spans="2:9" ht="16.5" customHeight="1">
      <c r="B34" s="345">
        <v>19</v>
      </c>
      <c r="C34" s="345" t="s">
        <v>518</v>
      </c>
      <c r="D34" s="346">
        <f t="shared" si="0"/>
        <v>4380</v>
      </c>
      <c r="E34" s="346">
        <v>450</v>
      </c>
      <c r="F34" s="346">
        <v>80</v>
      </c>
      <c r="G34" s="346">
        <v>0</v>
      </c>
      <c r="H34" s="346">
        <v>850</v>
      </c>
      <c r="I34" s="346">
        <v>3000</v>
      </c>
    </row>
    <row r="35" spans="2:9" ht="16.5" customHeight="1">
      <c r="B35" s="348">
        <v>20</v>
      </c>
      <c r="C35" s="348" t="s">
        <v>519</v>
      </c>
      <c r="D35" s="346">
        <f t="shared" si="0"/>
        <v>5070</v>
      </c>
      <c r="E35" s="346">
        <v>450</v>
      </c>
      <c r="F35" s="346">
        <v>320</v>
      </c>
      <c r="G35" s="346">
        <v>300</v>
      </c>
      <c r="H35" s="346">
        <v>2000</v>
      </c>
      <c r="I35" s="346">
        <v>2000</v>
      </c>
    </row>
    <row r="36" spans="2:9" ht="16.5" customHeight="1">
      <c r="B36" s="348">
        <v>21</v>
      </c>
      <c r="C36" s="348" t="s">
        <v>520</v>
      </c>
      <c r="D36" s="349">
        <f t="shared" si="0"/>
        <v>6750</v>
      </c>
      <c r="E36" s="349">
        <v>450</v>
      </c>
      <c r="F36" s="346">
        <v>300</v>
      </c>
      <c r="G36" s="346">
        <v>1500</v>
      </c>
      <c r="H36" s="346">
        <v>2500</v>
      </c>
      <c r="I36" s="346">
        <v>2000</v>
      </c>
    </row>
    <row r="37" spans="2:9" ht="16.5" customHeight="1">
      <c r="B37" s="348">
        <v>22</v>
      </c>
      <c r="C37" s="350" t="s">
        <v>521</v>
      </c>
      <c r="D37" s="351">
        <f t="shared" si="0"/>
        <v>2800</v>
      </c>
      <c r="E37" s="351">
        <v>450</v>
      </c>
      <c r="F37" s="352">
        <v>350</v>
      </c>
      <c r="G37" s="352">
        <v>500</v>
      </c>
      <c r="H37" s="352">
        <v>0</v>
      </c>
      <c r="I37" s="352">
        <v>1500</v>
      </c>
    </row>
    <row r="38" spans="2:9" ht="16.5" customHeight="1">
      <c r="B38" s="353"/>
      <c r="C38" s="354" t="s">
        <v>495</v>
      </c>
      <c r="D38" s="355">
        <f aca="true" t="shared" si="1" ref="D38:I38">SUM(D16:D37)</f>
        <v>86960</v>
      </c>
      <c r="E38" s="355">
        <f t="shared" si="1"/>
        <v>8700</v>
      </c>
      <c r="F38" s="355">
        <f t="shared" si="1"/>
        <v>3990</v>
      </c>
      <c r="G38" s="355">
        <f t="shared" si="1"/>
        <v>11370</v>
      </c>
      <c r="H38" s="355">
        <f t="shared" si="1"/>
        <v>27600</v>
      </c>
      <c r="I38" s="355">
        <f t="shared" si="1"/>
        <v>35300</v>
      </c>
    </row>
    <row r="39" spans="4:9" ht="11.25">
      <c r="D39" s="314"/>
      <c r="G39" s="314"/>
      <c r="H39" s="314"/>
      <c r="I39" s="314"/>
    </row>
    <row r="40" spans="4:9" ht="11.25">
      <c r="D40" s="314"/>
      <c r="G40" s="314"/>
      <c r="H40" s="314"/>
      <c r="I40" s="314"/>
    </row>
    <row r="41" spans="7:9" ht="11.25">
      <c r="G41" s="314"/>
      <c r="H41" s="314"/>
      <c r="I41" s="314"/>
    </row>
    <row r="42" spans="7:9" ht="11.25">
      <c r="G42" s="314"/>
      <c r="H42" s="314"/>
      <c r="I42" s="314"/>
    </row>
    <row r="43" spans="7:9" ht="11.25">
      <c r="G43" s="314"/>
      <c r="H43" s="314"/>
      <c r="I43" s="314"/>
    </row>
    <row r="44" spans="7:9" ht="11.25">
      <c r="G44" s="314"/>
      <c r="H44" s="314"/>
      <c r="I44" s="314"/>
    </row>
    <row r="45" spans="7:9" ht="11.25">
      <c r="G45" s="314"/>
      <c r="H45" s="314"/>
      <c r="I45" s="314"/>
    </row>
    <row r="46" spans="7:9" ht="11.25">
      <c r="G46" s="314"/>
      <c r="H46" s="314"/>
      <c r="I46" s="314"/>
    </row>
    <row r="47" spans="7:9" ht="11.25">
      <c r="G47" s="314"/>
      <c r="H47" s="314"/>
      <c r="I47" s="314"/>
    </row>
    <row r="48" spans="7:9" ht="11.25">
      <c r="G48" s="314"/>
      <c r="H48" s="314"/>
      <c r="I48" s="314"/>
    </row>
    <row r="49" spans="7:9" ht="11.25">
      <c r="G49" s="314"/>
      <c r="H49" s="314"/>
      <c r="I49" s="314"/>
    </row>
    <row r="50" spans="7:9" ht="11.25">
      <c r="G50" s="314"/>
      <c r="H50" s="314"/>
      <c r="I50" s="314"/>
    </row>
    <row r="51" spans="7:9" ht="11.25">
      <c r="G51" s="314"/>
      <c r="H51" s="314"/>
      <c r="I51" s="314"/>
    </row>
    <row r="52" spans="7:9" ht="11.25">
      <c r="G52" s="314"/>
      <c r="H52" s="314"/>
      <c r="I52" s="314"/>
    </row>
    <row r="53" spans="7:9" ht="11.25">
      <c r="G53" s="314"/>
      <c r="H53" s="314"/>
      <c r="I53" s="314"/>
    </row>
    <row r="54" spans="7:9" ht="11.25">
      <c r="G54" s="314"/>
      <c r="H54" s="314"/>
      <c r="I54" s="314"/>
    </row>
    <row r="55" spans="7:9" ht="11.25">
      <c r="G55" s="314"/>
      <c r="H55" s="314"/>
      <c r="I55" s="314"/>
    </row>
  </sheetData>
  <mergeCells count="14">
    <mergeCell ref="B8:I8"/>
    <mergeCell ref="B9:I9"/>
    <mergeCell ref="G5:I5"/>
    <mergeCell ref="G1:I1"/>
    <mergeCell ref="G2:I2"/>
    <mergeCell ref="G4:I4"/>
    <mergeCell ref="F3:J3"/>
    <mergeCell ref="H14:I14"/>
    <mergeCell ref="E13:I13"/>
    <mergeCell ref="B10:I10"/>
    <mergeCell ref="B13:B15"/>
    <mergeCell ref="C13:C15"/>
    <mergeCell ref="D13:D15"/>
    <mergeCell ref="F14:G14"/>
  </mergeCells>
  <printOptions/>
  <pageMargins left="1" right="0.13" top="0.85" bottom="0.984251968503937" header="0.85" footer="0.8661417322834646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97"/>
  <sheetViews>
    <sheetView view="pageBreakPreview" zoomScale="85" zoomScaleNormal="75" zoomScaleSheetLayoutView="85" workbookViewId="0" topLeftCell="C1">
      <selection activeCell="K3" sqref="K3"/>
    </sheetView>
  </sheetViews>
  <sheetFormatPr defaultColWidth="9.00390625" defaultRowHeight="12.75"/>
  <cols>
    <col min="1" max="1" width="5.00390625" style="453" customWidth="1"/>
    <col min="2" max="2" width="6.125" style="454" customWidth="1"/>
    <col min="3" max="3" width="8.25390625" style="454" customWidth="1"/>
    <col min="4" max="4" width="4.00390625" style="455" customWidth="1"/>
    <col min="5" max="5" width="31.625" style="456" customWidth="1"/>
    <col min="6" max="6" width="20.125" style="456" customWidth="1"/>
    <col min="7" max="7" width="12.75390625" style="454" customWidth="1"/>
    <col min="8" max="8" width="13.25390625" style="412" customWidth="1"/>
    <col min="9" max="9" width="22.125" style="409" customWidth="1"/>
    <col min="10" max="10" width="12.125" style="412" customWidth="1"/>
    <col min="11" max="12" width="12.75390625" style="412" customWidth="1"/>
    <col min="13" max="13" width="13.125" style="412" customWidth="1"/>
    <col min="14" max="14" width="13.75390625" style="412" customWidth="1"/>
    <col min="15" max="15" width="12.125" style="409" customWidth="1"/>
    <col min="16" max="18" width="11.125" style="409" customWidth="1"/>
    <col min="19" max="19" width="11.375" style="409" customWidth="1"/>
    <col min="20" max="20" width="10.25390625" style="409" customWidth="1"/>
    <col min="21" max="21" width="13.125" style="409" customWidth="1"/>
    <col min="22" max="24" width="9.125" style="409" customWidth="1"/>
    <col min="25" max="25" width="8.875" style="409" customWidth="1"/>
    <col min="26" max="16384" width="9.125" style="409" customWidth="1"/>
  </cols>
  <sheetData>
    <row r="1" spans="1:13" ht="12.75">
      <c r="A1" s="409"/>
      <c r="K1" s="721" t="s">
        <v>88</v>
      </c>
      <c r="L1" s="721"/>
      <c r="M1" s="519"/>
    </row>
    <row r="2" spans="1:12" ht="12.75">
      <c r="A2" s="409"/>
      <c r="I2" s="722" t="s">
        <v>13</v>
      </c>
      <c r="J2" s="722"/>
      <c r="K2" s="722"/>
      <c r="L2" s="722"/>
    </row>
    <row r="3" spans="1:11" ht="12.75">
      <c r="A3" s="409"/>
      <c r="K3" s="412" t="s">
        <v>12</v>
      </c>
    </row>
    <row r="4" spans="1:14" s="402" customFormat="1" ht="48" customHeight="1">
      <c r="A4" s="675" t="s">
        <v>578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7"/>
      <c r="N4" s="401"/>
    </row>
    <row r="5" spans="1:14" ht="9.75" customHeight="1">
      <c r="A5" s="403"/>
      <c r="B5" s="403"/>
      <c r="C5" s="403"/>
      <c r="D5" s="404"/>
      <c r="E5" s="403"/>
      <c r="F5" s="403"/>
      <c r="G5" s="403"/>
      <c r="H5" s="405"/>
      <c r="I5" s="403"/>
      <c r="J5" s="406"/>
      <c r="K5" s="406"/>
      <c r="L5" s="406"/>
      <c r="M5" s="407" t="s">
        <v>276</v>
      </c>
      <c r="N5" s="408"/>
    </row>
    <row r="6" spans="1:21" ht="64.5" customHeight="1">
      <c r="A6" s="720" t="s">
        <v>282</v>
      </c>
      <c r="B6" s="720" t="s">
        <v>252</v>
      </c>
      <c r="C6" s="720" t="s">
        <v>579</v>
      </c>
      <c r="D6" s="720" t="s">
        <v>298</v>
      </c>
      <c r="E6" s="719" t="s">
        <v>580</v>
      </c>
      <c r="F6" s="719" t="s">
        <v>581</v>
      </c>
      <c r="G6" s="719" t="s">
        <v>582</v>
      </c>
      <c r="H6" s="718" t="s">
        <v>583</v>
      </c>
      <c r="I6" s="719" t="s">
        <v>584</v>
      </c>
      <c r="J6" s="718" t="s">
        <v>585</v>
      </c>
      <c r="K6" s="718"/>
      <c r="L6" s="718"/>
      <c r="M6" s="718"/>
      <c r="N6" s="411"/>
      <c r="U6" s="412"/>
    </row>
    <row r="7" spans="1:14" ht="25.5" customHeight="1">
      <c r="A7" s="720"/>
      <c r="B7" s="720"/>
      <c r="C7" s="720"/>
      <c r="D7" s="720"/>
      <c r="E7" s="719"/>
      <c r="F7" s="719"/>
      <c r="G7" s="719"/>
      <c r="H7" s="718"/>
      <c r="I7" s="719"/>
      <c r="J7" s="410" t="s">
        <v>586</v>
      </c>
      <c r="K7" s="410" t="s">
        <v>587</v>
      </c>
      <c r="L7" s="410" t="s">
        <v>588</v>
      </c>
      <c r="M7" s="410" t="s">
        <v>53</v>
      </c>
      <c r="N7" s="411"/>
    </row>
    <row r="8" spans="1:14" s="417" customFormat="1" ht="13.5" customHeight="1">
      <c r="A8" s="413">
        <v>1</v>
      </c>
      <c r="B8" s="413">
        <v>2</v>
      </c>
      <c r="C8" s="413">
        <v>3</v>
      </c>
      <c r="D8" s="413">
        <v>4</v>
      </c>
      <c r="E8" s="414">
        <v>5</v>
      </c>
      <c r="F8" s="414">
        <v>6</v>
      </c>
      <c r="G8" s="413">
        <v>7</v>
      </c>
      <c r="H8" s="415">
        <v>8</v>
      </c>
      <c r="I8" s="413">
        <v>9</v>
      </c>
      <c r="J8" s="415">
        <v>10</v>
      </c>
      <c r="K8" s="415">
        <v>11</v>
      </c>
      <c r="L8" s="415">
        <v>12</v>
      </c>
      <c r="M8" s="415">
        <v>13</v>
      </c>
      <c r="N8" s="416"/>
    </row>
    <row r="9" spans="1:17" ht="12.75" customHeight="1">
      <c r="A9" s="666">
        <v>1</v>
      </c>
      <c r="B9" s="667">
        <v>600</v>
      </c>
      <c r="C9" s="667">
        <v>60016</v>
      </c>
      <c r="D9" s="671">
        <v>6050</v>
      </c>
      <c r="E9" s="674" t="s">
        <v>589</v>
      </c>
      <c r="F9" s="691" t="s">
        <v>590</v>
      </c>
      <c r="G9" s="667" t="s">
        <v>591</v>
      </c>
      <c r="H9" s="716">
        <v>993000</v>
      </c>
      <c r="I9" s="419" t="s">
        <v>592</v>
      </c>
      <c r="J9" s="418"/>
      <c r="K9" s="418">
        <v>300000</v>
      </c>
      <c r="L9" s="418">
        <v>671000</v>
      </c>
      <c r="M9" s="418"/>
      <c r="N9" s="420">
        <f aca="true" t="shared" si="0" ref="N9:Q12">J9+J13+J17+J21+J25+J29+J33+J37+J41+J45</f>
        <v>0</v>
      </c>
      <c r="O9" s="420">
        <f t="shared" si="0"/>
        <v>1148000</v>
      </c>
      <c r="P9" s="420">
        <f t="shared" si="0"/>
        <v>3297000</v>
      </c>
      <c r="Q9" s="420">
        <f t="shared" si="0"/>
        <v>6020000</v>
      </c>
    </row>
    <row r="10" spans="1:17" ht="12.75" customHeight="1">
      <c r="A10" s="666" t="s">
        <v>400</v>
      </c>
      <c r="B10" s="667"/>
      <c r="C10" s="667"/>
      <c r="D10" s="671"/>
      <c r="E10" s="674"/>
      <c r="F10" s="691"/>
      <c r="G10" s="667"/>
      <c r="H10" s="716"/>
      <c r="I10" s="421" t="s">
        <v>593</v>
      </c>
      <c r="J10" s="418"/>
      <c r="K10" s="418">
        <v>300000</v>
      </c>
      <c r="L10" s="418">
        <v>671000</v>
      </c>
      <c r="M10" s="418"/>
      <c r="N10" s="420">
        <f t="shared" si="0"/>
        <v>0</v>
      </c>
      <c r="O10" s="420">
        <f t="shared" si="0"/>
        <v>1148000</v>
      </c>
      <c r="P10" s="420">
        <f t="shared" si="0"/>
        <v>3297000</v>
      </c>
      <c r="Q10" s="420">
        <f t="shared" si="0"/>
        <v>6020000</v>
      </c>
    </row>
    <row r="11" spans="1:17" ht="12.75" customHeight="1">
      <c r="A11" s="666" t="s">
        <v>594</v>
      </c>
      <c r="B11" s="667"/>
      <c r="C11" s="667"/>
      <c r="D11" s="671"/>
      <c r="E11" s="674"/>
      <c r="F11" s="691"/>
      <c r="G11" s="667"/>
      <c r="H11" s="716"/>
      <c r="I11" s="422" t="s">
        <v>595</v>
      </c>
      <c r="J11" s="418"/>
      <c r="K11" s="418"/>
      <c r="L11" s="418"/>
      <c r="M11" s="418"/>
      <c r="N11" s="420">
        <f t="shared" si="0"/>
        <v>0</v>
      </c>
      <c r="O11" s="420">
        <f t="shared" si="0"/>
        <v>0</v>
      </c>
      <c r="P11" s="420">
        <f t="shared" si="0"/>
        <v>0</v>
      </c>
      <c r="Q11" s="420">
        <f t="shared" si="0"/>
        <v>0</v>
      </c>
    </row>
    <row r="12" spans="1:17" ht="12.75" customHeight="1">
      <c r="A12" s="666" t="s">
        <v>596</v>
      </c>
      <c r="B12" s="667"/>
      <c r="C12" s="667"/>
      <c r="D12" s="671"/>
      <c r="E12" s="674"/>
      <c r="F12" s="691"/>
      <c r="G12" s="667"/>
      <c r="H12" s="716"/>
      <c r="I12" s="421" t="s">
        <v>597</v>
      </c>
      <c r="J12" s="418"/>
      <c r="K12" s="418"/>
      <c r="L12" s="418"/>
      <c r="M12" s="418"/>
      <c r="N12" s="420">
        <f t="shared" si="0"/>
        <v>0</v>
      </c>
      <c r="O12" s="420">
        <f t="shared" si="0"/>
        <v>0</v>
      </c>
      <c r="P12" s="420">
        <f t="shared" si="0"/>
        <v>0</v>
      </c>
      <c r="Q12" s="420">
        <f t="shared" si="0"/>
        <v>0</v>
      </c>
    </row>
    <row r="13" spans="1:19" ht="12.75" customHeight="1">
      <c r="A13" s="666">
        <f>A9+1</f>
        <v>2</v>
      </c>
      <c r="B13" s="667">
        <v>600</v>
      </c>
      <c r="C13" s="667">
        <v>60016</v>
      </c>
      <c r="D13" s="671">
        <v>6050</v>
      </c>
      <c r="E13" s="674" t="s">
        <v>598</v>
      </c>
      <c r="F13" s="691" t="s">
        <v>590</v>
      </c>
      <c r="G13" s="667" t="s">
        <v>599</v>
      </c>
      <c r="H13" s="716">
        <v>250000</v>
      </c>
      <c r="I13" s="419" t="s">
        <v>592</v>
      </c>
      <c r="J13" s="418"/>
      <c r="K13" s="418"/>
      <c r="L13" s="418"/>
      <c r="M13" s="418">
        <v>250000</v>
      </c>
      <c r="N13" s="420"/>
      <c r="O13" s="412"/>
      <c r="P13" s="412"/>
      <c r="Q13" s="412"/>
      <c r="R13" s="412"/>
      <c r="S13" s="412"/>
    </row>
    <row r="14" spans="1:19" ht="12.75" customHeight="1">
      <c r="A14" s="666" t="s">
        <v>600</v>
      </c>
      <c r="B14" s="667"/>
      <c r="C14" s="667"/>
      <c r="D14" s="671"/>
      <c r="E14" s="674"/>
      <c r="F14" s="691"/>
      <c r="G14" s="667"/>
      <c r="H14" s="716"/>
      <c r="I14" s="421" t="s">
        <v>593</v>
      </c>
      <c r="J14" s="418"/>
      <c r="K14" s="418"/>
      <c r="L14" s="418"/>
      <c r="M14" s="418">
        <v>250000</v>
      </c>
      <c r="N14" s="420"/>
      <c r="O14" s="412"/>
      <c r="P14" s="412"/>
      <c r="Q14" s="412"/>
      <c r="R14" s="412"/>
      <c r="S14" s="412"/>
    </row>
    <row r="15" spans="1:19" ht="12.75" customHeight="1">
      <c r="A15" s="666" t="s">
        <v>601</v>
      </c>
      <c r="B15" s="667"/>
      <c r="C15" s="667"/>
      <c r="D15" s="671"/>
      <c r="E15" s="674"/>
      <c r="F15" s="691"/>
      <c r="G15" s="667"/>
      <c r="H15" s="716"/>
      <c r="I15" s="422" t="s">
        <v>595</v>
      </c>
      <c r="J15" s="418"/>
      <c r="K15" s="418"/>
      <c r="L15" s="418"/>
      <c r="M15" s="418"/>
      <c r="N15" s="420"/>
      <c r="O15" s="412"/>
      <c r="P15" s="412"/>
      <c r="Q15" s="412"/>
      <c r="R15" s="412"/>
      <c r="S15" s="412"/>
    </row>
    <row r="16" spans="1:19" ht="12.75" customHeight="1">
      <c r="A16" s="666" t="s">
        <v>602</v>
      </c>
      <c r="B16" s="667"/>
      <c r="C16" s="667"/>
      <c r="D16" s="671"/>
      <c r="E16" s="674"/>
      <c r="F16" s="691"/>
      <c r="G16" s="667"/>
      <c r="H16" s="716"/>
      <c r="I16" s="421" t="s">
        <v>597</v>
      </c>
      <c r="J16" s="418"/>
      <c r="K16" s="418"/>
      <c r="L16" s="418"/>
      <c r="M16" s="418"/>
      <c r="N16" s="420"/>
      <c r="O16" s="412"/>
      <c r="P16" s="412"/>
      <c r="Q16" s="412"/>
      <c r="R16" s="412"/>
      <c r="S16" s="412"/>
    </row>
    <row r="17" spans="1:19" ht="12.75" customHeight="1">
      <c r="A17" s="666">
        <f>A13+1</f>
        <v>3</v>
      </c>
      <c r="B17" s="667">
        <v>600</v>
      </c>
      <c r="C17" s="667">
        <v>60016</v>
      </c>
      <c r="D17" s="671">
        <v>6050</v>
      </c>
      <c r="E17" s="674" t="s">
        <v>54</v>
      </c>
      <c r="F17" s="691" t="s">
        <v>590</v>
      </c>
      <c r="G17" s="667" t="s">
        <v>603</v>
      </c>
      <c r="H17" s="716">
        <v>750000</v>
      </c>
      <c r="I17" s="419" t="s">
        <v>592</v>
      </c>
      <c r="J17" s="418"/>
      <c r="K17" s="418"/>
      <c r="L17" s="418"/>
      <c r="M17" s="418">
        <v>750000</v>
      </c>
      <c r="N17" s="420"/>
      <c r="O17" s="412"/>
      <c r="P17" s="412"/>
      <c r="Q17" s="412"/>
      <c r="R17" s="412"/>
      <c r="S17" s="412"/>
    </row>
    <row r="18" spans="1:16" ht="12.75" customHeight="1">
      <c r="A18" s="666" t="s">
        <v>604</v>
      </c>
      <c r="B18" s="667"/>
      <c r="C18" s="667"/>
      <c r="D18" s="671"/>
      <c r="E18" s="674"/>
      <c r="F18" s="691"/>
      <c r="G18" s="667"/>
      <c r="H18" s="716"/>
      <c r="I18" s="421" t="s">
        <v>593</v>
      </c>
      <c r="J18" s="418"/>
      <c r="K18" s="418"/>
      <c r="L18" s="418"/>
      <c r="M18" s="418">
        <v>750000</v>
      </c>
      <c r="N18" s="420"/>
      <c r="O18" s="412"/>
      <c r="P18" s="412"/>
    </row>
    <row r="19" spans="1:15" ht="12.75" customHeight="1">
      <c r="A19" s="666" t="s">
        <v>605</v>
      </c>
      <c r="B19" s="667"/>
      <c r="C19" s="667"/>
      <c r="D19" s="671"/>
      <c r="E19" s="674"/>
      <c r="F19" s="691"/>
      <c r="G19" s="667"/>
      <c r="H19" s="716"/>
      <c r="I19" s="422" t="s">
        <v>595</v>
      </c>
      <c r="J19" s="418"/>
      <c r="K19" s="418"/>
      <c r="L19" s="418"/>
      <c r="M19" s="418"/>
      <c r="N19" s="420"/>
      <c r="O19" s="412"/>
    </row>
    <row r="20" spans="1:15" ht="12.75" customHeight="1">
      <c r="A20" s="666" t="s">
        <v>606</v>
      </c>
      <c r="B20" s="667"/>
      <c r="C20" s="667"/>
      <c r="D20" s="671"/>
      <c r="E20" s="674"/>
      <c r="F20" s="691"/>
      <c r="G20" s="667"/>
      <c r="H20" s="716"/>
      <c r="I20" s="421" t="s">
        <v>597</v>
      </c>
      <c r="J20" s="418"/>
      <c r="K20" s="418"/>
      <c r="L20" s="418"/>
      <c r="M20" s="418"/>
      <c r="N20" s="420"/>
      <c r="O20" s="412"/>
    </row>
    <row r="21" spans="1:19" ht="12.75" customHeight="1">
      <c r="A21" s="666">
        <f>A17+1</f>
        <v>4</v>
      </c>
      <c r="B21" s="667">
        <v>600</v>
      </c>
      <c r="C21" s="667">
        <v>60016</v>
      </c>
      <c r="D21" s="671">
        <v>6050</v>
      </c>
      <c r="E21" s="674" t="s">
        <v>55</v>
      </c>
      <c r="F21" s="691" t="s">
        <v>590</v>
      </c>
      <c r="G21" s="667" t="s">
        <v>607</v>
      </c>
      <c r="H21" s="716">
        <v>1500000</v>
      </c>
      <c r="I21" s="419" t="s">
        <v>592</v>
      </c>
      <c r="J21" s="418"/>
      <c r="K21" s="418"/>
      <c r="L21" s="418"/>
      <c r="M21" s="418">
        <v>1500000</v>
      </c>
      <c r="N21" s="420"/>
      <c r="O21" s="412"/>
      <c r="P21" s="412"/>
      <c r="Q21" s="412"/>
      <c r="R21" s="412"/>
      <c r="S21" s="412"/>
    </row>
    <row r="22" spans="1:19" ht="12.75" customHeight="1">
      <c r="A22" s="666" t="s">
        <v>608</v>
      </c>
      <c r="B22" s="667"/>
      <c r="C22" s="667"/>
      <c r="D22" s="671"/>
      <c r="E22" s="674"/>
      <c r="F22" s="691"/>
      <c r="G22" s="667"/>
      <c r="H22" s="716"/>
      <c r="I22" s="421" t="s">
        <v>593</v>
      </c>
      <c r="J22" s="418"/>
      <c r="K22" s="418"/>
      <c r="L22" s="418"/>
      <c r="M22" s="418">
        <v>1500000</v>
      </c>
      <c r="N22" s="420"/>
      <c r="O22" s="412"/>
      <c r="P22" s="412"/>
      <c r="Q22" s="412"/>
      <c r="R22" s="412"/>
      <c r="S22" s="412"/>
    </row>
    <row r="23" spans="1:19" ht="12.75" customHeight="1">
      <c r="A23" s="666" t="s">
        <v>609</v>
      </c>
      <c r="B23" s="667"/>
      <c r="C23" s="667"/>
      <c r="D23" s="671"/>
      <c r="E23" s="674"/>
      <c r="F23" s="691"/>
      <c r="G23" s="667"/>
      <c r="H23" s="716"/>
      <c r="I23" s="422" t="s">
        <v>595</v>
      </c>
      <c r="J23" s="418"/>
      <c r="K23" s="418"/>
      <c r="L23" s="418"/>
      <c r="M23" s="418"/>
      <c r="N23" s="420"/>
      <c r="O23" s="412"/>
      <c r="P23" s="412"/>
      <c r="Q23" s="412"/>
      <c r="R23" s="412"/>
      <c r="S23" s="412"/>
    </row>
    <row r="24" spans="1:19" ht="12.75" customHeight="1">
      <c r="A24" s="666" t="s">
        <v>610</v>
      </c>
      <c r="B24" s="667"/>
      <c r="C24" s="667"/>
      <c r="D24" s="671"/>
      <c r="E24" s="674"/>
      <c r="F24" s="691"/>
      <c r="G24" s="667"/>
      <c r="H24" s="716"/>
      <c r="I24" s="421" t="s">
        <v>597</v>
      </c>
      <c r="J24" s="418"/>
      <c r="K24" s="418"/>
      <c r="L24" s="418"/>
      <c r="M24" s="418"/>
      <c r="N24" s="420"/>
      <c r="O24" s="412"/>
      <c r="P24" s="412"/>
      <c r="Q24" s="412"/>
      <c r="R24" s="412"/>
      <c r="S24" s="412"/>
    </row>
    <row r="25" spans="1:14" ht="12.75" customHeight="1">
      <c r="A25" s="666">
        <f>A21+1</f>
        <v>5</v>
      </c>
      <c r="B25" s="667">
        <v>600</v>
      </c>
      <c r="C25" s="667">
        <v>60016</v>
      </c>
      <c r="D25" s="671">
        <v>6050</v>
      </c>
      <c r="E25" s="674" t="s">
        <v>611</v>
      </c>
      <c r="F25" s="691" t="s">
        <v>590</v>
      </c>
      <c r="G25" s="667" t="s">
        <v>612</v>
      </c>
      <c r="H25" s="716">
        <v>964000</v>
      </c>
      <c r="I25" s="419" t="s">
        <v>592</v>
      </c>
      <c r="J25" s="418"/>
      <c r="K25" s="418">
        <v>418000</v>
      </c>
      <c r="L25" s="418">
        <v>520000</v>
      </c>
      <c r="M25" s="418"/>
      <c r="N25" s="420"/>
    </row>
    <row r="26" spans="1:14" ht="12.75" customHeight="1">
      <c r="A26" s="666" t="s">
        <v>613</v>
      </c>
      <c r="B26" s="667"/>
      <c r="C26" s="667"/>
      <c r="D26" s="671"/>
      <c r="E26" s="674"/>
      <c r="F26" s="691"/>
      <c r="G26" s="667"/>
      <c r="H26" s="716"/>
      <c r="I26" s="421" t="s">
        <v>593</v>
      </c>
      <c r="J26" s="418"/>
      <c r="K26" s="418">
        <v>418000</v>
      </c>
      <c r="L26" s="418">
        <v>520000</v>
      </c>
      <c r="M26" s="418"/>
      <c r="N26" s="420"/>
    </row>
    <row r="27" spans="1:14" ht="12.75" customHeight="1">
      <c r="A27" s="666" t="s">
        <v>614</v>
      </c>
      <c r="B27" s="667"/>
      <c r="C27" s="667"/>
      <c r="D27" s="671"/>
      <c r="E27" s="674"/>
      <c r="F27" s="691"/>
      <c r="G27" s="667"/>
      <c r="H27" s="716"/>
      <c r="I27" s="422" t="s">
        <v>595</v>
      </c>
      <c r="J27" s="418"/>
      <c r="K27" s="418"/>
      <c r="L27" s="418"/>
      <c r="M27" s="418"/>
      <c r="N27" s="420"/>
    </row>
    <row r="28" spans="1:14" ht="12.75" customHeight="1">
      <c r="A28" s="666" t="s">
        <v>615</v>
      </c>
      <c r="B28" s="667"/>
      <c r="C28" s="667"/>
      <c r="D28" s="671"/>
      <c r="E28" s="674"/>
      <c r="F28" s="691"/>
      <c r="G28" s="667"/>
      <c r="H28" s="716"/>
      <c r="I28" s="421" t="s">
        <v>597</v>
      </c>
      <c r="J28" s="418"/>
      <c r="K28" s="418"/>
      <c r="L28" s="418"/>
      <c r="M28" s="418"/>
      <c r="N28" s="420"/>
    </row>
    <row r="29" spans="1:14" ht="12.75" customHeight="1">
      <c r="A29" s="714">
        <f>A25+1</f>
        <v>6</v>
      </c>
      <c r="B29" s="669">
        <v>600</v>
      </c>
      <c r="C29" s="669">
        <v>60016</v>
      </c>
      <c r="D29" s="706">
        <v>6050</v>
      </c>
      <c r="E29" s="705" t="s">
        <v>616</v>
      </c>
      <c r="F29" s="694" t="s">
        <v>590</v>
      </c>
      <c r="G29" s="669" t="s">
        <v>617</v>
      </c>
      <c r="H29" s="717">
        <v>1655000</v>
      </c>
      <c r="I29" s="428" t="s">
        <v>592</v>
      </c>
      <c r="J29" s="425"/>
      <c r="K29" s="425">
        <v>130000</v>
      </c>
      <c r="L29" s="425"/>
      <c r="M29" s="425">
        <v>1500000</v>
      </c>
      <c r="N29" s="420"/>
    </row>
    <row r="30" spans="1:14" ht="12.75" customHeight="1">
      <c r="A30" s="714" t="s">
        <v>618</v>
      </c>
      <c r="B30" s="669"/>
      <c r="C30" s="669"/>
      <c r="D30" s="706"/>
      <c r="E30" s="705"/>
      <c r="F30" s="694"/>
      <c r="G30" s="669"/>
      <c r="H30" s="717"/>
      <c r="I30" s="429" t="s">
        <v>593</v>
      </c>
      <c r="J30" s="425"/>
      <c r="K30" s="425">
        <v>130000</v>
      </c>
      <c r="L30" s="425"/>
      <c r="M30" s="425">
        <v>1500000</v>
      </c>
      <c r="N30" s="420"/>
    </row>
    <row r="31" spans="1:14" ht="12.75" customHeight="1">
      <c r="A31" s="714" t="s">
        <v>619</v>
      </c>
      <c r="B31" s="669"/>
      <c r="C31" s="669"/>
      <c r="D31" s="706"/>
      <c r="E31" s="705"/>
      <c r="F31" s="694"/>
      <c r="G31" s="669"/>
      <c r="H31" s="717"/>
      <c r="I31" s="430" t="s">
        <v>595</v>
      </c>
      <c r="J31" s="423"/>
      <c r="K31" s="423"/>
      <c r="L31" s="423"/>
      <c r="M31" s="423"/>
      <c r="N31" s="420"/>
    </row>
    <row r="32" spans="1:14" ht="12.75" customHeight="1">
      <c r="A32" s="714" t="s">
        <v>620</v>
      </c>
      <c r="B32" s="669"/>
      <c r="C32" s="669"/>
      <c r="D32" s="706"/>
      <c r="E32" s="705"/>
      <c r="F32" s="694"/>
      <c r="G32" s="669"/>
      <c r="H32" s="717"/>
      <c r="I32" s="429" t="s">
        <v>597</v>
      </c>
      <c r="J32" s="423"/>
      <c r="K32" s="423"/>
      <c r="L32" s="423"/>
      <c r="M32" s="423"/>
      <c r="N32" s="420"/>
    </row>
    <row r="33" spans="1:17" ht="12.75" customHeight="1">
      <c r="A33" s="666">
        <f>A29+1</f>
        <v>7</v>
      </c>
      <c r="B33" s="667">
        <v>600</v>
      </c>
      <c r="C33" s="667">
        <v>60016</v>
      </c>
      <c r="D33" s="671">
        <v>6050</v>
      </c>
      <c r="E33" s="674" t="s">
        <v>621</v>
      </c>
      <c r="F33" s="691" t="s">
        <v>590</v>
      </c>
      <c r="G33" s="667" t="s">
        <v>622</v>
      </c>
      <c r="H33" s="716">
        <v>1120000</v>
      </c>
      <c r="I33" s="419" t="s">
        <v>592</v>
      </c>
      <c r="J33" s="418"/>
      <c r="K33" s="418"/>
      <c r="L33" s="418"/>
      <c r="M33" s="418">
        <v>1120000</v>
      </c>
      <c r="N33" s="420"/>
      <c r="O33" s="420"/>
      <c r="P33" s="420"/>
      <c r="Q33" s="420"/>
    </row>
    <row r="34" spans="1:17" ht="12.75" customHeight="1">
      <c r="A34" s="666" t="s">
        <v>623</v>
      </c>
      <c r="B34" s="667"/>
      <c r="C34" s="667"/>
      <c r="D34" s="671"/>
      <c r="E34" s="674"/>
      <c r="F34" s="691"/>
      <c r="G34" s="667"/>
      <c r="H34" s="716"/>
      <c r="I34" s="421" t="s">
        <v>593</v>
      </c>
      <c r="J34" s="418"/>
      <c r="K34" s="418"/>
      <c r="L34" s="418"/>
      <c r="M34" s="418">
        <v>1120000</v>
      </c>
      <c r="N34" s="420"/>
      <c r="O34" s="420"/>
      <c r="P34" s="420"/>
      <c r="Q34" s="420"/>
    </row>
    <row r="35" spans="1:17" ht="12.75" customHeight="1">
      <c r="A35" s="666" t="s">
        <v>624</v>
      </c>
      <c r="B35" s="667"/>
      <c r="C35" s="667"/>
      <c r="D35" s="671"/>
      <c r="E35" s="674"/>
      <c r="F35" s="691"/>
      <c r="G35" s="667"/>
      <c r="H35" s="716"/>
      <c r="I35" s="422" t="s">
        <v>595</v>
      </c>
      <c r="J35" s="418"/>
      <c r="K35" s="418"/>
      <c r="L35" s="418"/>
      <c r="M35" s="418"/>
      <c r="N35" s="420"/>
      <c r="O35" s="420"/>
      <c r="P35" s="420"/>
      <c r="Q35" s="420"/>
    </row>
    <row r="36" spans="1:17" ht="12.75" customHeight="1">
      <c r="A36" s="666" t="s">
        <v>625</v>
      </c>
      <c r="B36" s="667"/>
      <c r="C36" s="667"/>
      <c r="D36" s="671"/>
      <c r="E36" s="674"/>
      <c r="F36" s="691"/>
      <c r="G36" s="667"/>
      <c r="H36" s="716"/>
      <c r="I36" s="421" t="s">
        <v>597</v>
      </c>
      <c r="J36" s="418"/>
      <c r="K36" s="418"/>
      <c r="L36" s="418"/>
      <c r="M36" s="418"/>
      <c r="N36" s="420"/>
      <c r="O36" s="420"/>
      <c r="P36" s="420"/>
      <c r="Q36" s="420"/>
    </row>
    <row r="37" spans="1:19" ht="12.75" customHeight="1">
      <c r="A37" s="666">
        <f>A33+1</f>
        <v>8</v>
      </c>
      <c r="B37" s="667">
        <v>600</v>
      </c>
      <c r="C37" s="667">
        <v>60016</v>
      </c>
      <c r="D37" s="671">
        <v>6050</v>
      </c>
      <c r="E37" s="674" t="s">
        <v>626</v>
      </c>
      <c r="F37" s="691" t="s">
        <v>590</v>
      </c>
      <c r="G37" s="667" t="s">
        <v>627</v>
      </c>
      <c r="H37" s="716">
        <v>310000</v>
      </c>
      <c r="I37" s="419" t="s">
        <v>592</v>
      </c>
      <c r="J37" s="418"/>
      <c r="K37" s="418"/>
      <c r="L37" s="418">
        <v>10000</v>
      </c>
      <c r="M37" s="418">
        <v>300000</v>
      </c>
      <c r="N37" s="420"/>
      <c r="O37" s="412"/>
      <c r="P37" s="412"/>
      <c r="Q37" s="412"/>
      <c r="R37" s="412"/>
      <c r="S37" s="412"/>
    </row>
    <row r="38" spans="1:19" ht="12.75" customHeight="1">
      <c r="A38" s="666" t="s">
        <v>600</v>
      </c>
      <c r="B38" s="667"/>
      <c r="C38" s="667"/>
      <c r="D38" s="671"/>
      <c r="E38" s="674"/>
      <c r="F38" s="691"/>
      <c r="G38" s="667"/>
      <c r="H38" s="716"/>
      <c r="I38" s="421" t="s">
        <v>593</v>
      </c>
      <c r="J38" s="418"/>
      <c r="K38" s="418"/>
      <c r="L38" s="418">
        <v>10000</v>
      </c>
      <c r="M38" s="418">
        <v>300000</v>
      </c>
      <c r="N38" s="420"/>
      <c r="O38" s="412"/>
      <c r="P38" s="412"/>
      <c r="Q38" s="412"/>
      <c r="R38" s="412"/>
      <c r="S38" s="412"/>
    </row>
    <row r="39" spans="1:19" ht="12.75" customHeight="1">
      <c r="A39" s="666" t="s">
        <v>601</v>
      </c>
      <c r="B39" s="667"/>
      <c r="C39" s="667"/>
      <c r="D39" s="671"/>
      <c r="E39" s="674"/>
      <c r="F39" s="691"/>
      <c r="G39" s="667"/>
      <c r="H39" s="716"/>
      <c r="I39" s="422" t="s">
        <v>595</v>
      </c>
      <c r="J39" s="418"/>
      <c r="K39" s="418"/>
      <c r="L39" s="418"/>
      <c r="M39" s="418"/>
      <c r="N39" s="420"/>
      <c r="O39" s="412"/>
      <c r="P39" s="412"/>
      <c r="Q39" s="412"/>
      <c r="R39" s="412"/>
      <c r="S39" s="412"/>
    </row>
    <row r="40" spans="1:19" ht="12.75" customHeight="1">
      <c r="A40" s="666" t="s">
        <v>602</v>
      </c>
      <c r="B40" s="667"/>
      <c r="C40" s="667"/>
      <c r="D40" s="671"/>
      <c r="E40" s="674"/>
      <c r="F40" s="691"/>
      <c r="G40" s="667"/>
      <c r="H40" s="716"/>
      <c r="I40" s="421" t="s">
        <v>597</v>
      </c>
      <c r="J40" s="418"/>
      <c r="K40" s="418"/>
      <c r="L40" s="418"/>
      <c r="M40" s="418"/>
      <c r="N40" s="420"/>
      <c r="O40" s="412"/>
      <c r="P40" s="412"/>
      <c r="Q40" s="412"/>
      <c r="R40" s="412"/>
      <c r="S40" s="412"/>
    </row>
    <row r="41" spans="1:14" ht="12.75" customHeight="1">
      <c r="A41" s="666">
        <f>A37+1</f>
        <v>9</v>
      </c>
      <c r="B41" s="667">
        <v>600</v>
      </c>
      <c r="C41" s="667">
        <v>60016</v>
      </c>
      <c r="D41" s="671">
        <v>6050</v>
      </c>
      <c r="E41" s="674" t="s">
        <v>628</v>
      </c>
      <c r="F41" s="691" t="s">
        <v>590</v>
      </c>
      <c r="G41" s="667" t="s">
        <v>629</v>
      </c>
      <c r="H41" s="716">
        <v>650000</v>
      </c>
      <c r="I41" s="419" t="s">
        <v>592</v>
      </c>
      <c r="J41" s="418"/>
      <c r="K41" s="418"/>
      <c r="L41" s="418">
        <v>50000</v>
      </c>
      <c r="M41" s="418">
        <v>600000</v>
      </c>
      <c r="N41" s="420"/>
    </row>
    <row r="42" spans="1:14" ht="12.75" customHeight="1">
      <c r="A42" s="666" t="s">
        <v>604</v>
      </c>
      <c r="B42" s="667"/>
      <c r="C42" s="667"/>
      <c r="D42" s="671"/>
      <c r="E42" s="674"/>
      <c r="F42" s="691"/>
      <c r="G42" s="667"/>
      <c r="H42" s="716"/>
      <c r="I42" s="421" t="s">
        <v>593</v>
      </c>
      <c r="J42" s="418"/>
      <c r="K42" s="418"/>
      <c r="L42" s="418">
        <v>50000</v>
      </c>
      <c r="M42" s="418">
        <v>600000</v>
      </c>
      <c r="N42" s="420"/>
    </row>
    <row r="43" spans="1:14" ht="12.75" customHeight="1">
      <c r="A43" s="666" t="s">
        <v>605</v>
      </c>
      <c r="B43" s="667"/>
      <c r="C43" s="667"/>
      <c r="D43" s="671"/>
      <c r="E43" s="674"/>
      <c r="F43" s="691"/>
      <c r="G43" s="667"/>
      <c r="H43" s="716"/>
      <c r="I43" s="422" t="s">
        <v>595</v>
      </c>
      <c r="J43" s="418"/>
      <c r="K43" s="418"/>
      <c r="L43" s="418"/>
      <c r="M43" s="418"/>
      <c r="N43" s="420"/>
    </row>
    <row r="44" spans="1:14" ht="12.75" customHeight="1">
      <c r="A44" s="666" t="s">
        <v>606</v>
      </c>
      <c r="B44" s="667"/>
      <c r="C44" s="667"/>
      <c r="D44" s="671"/>
      <c r="E44" s="674"/>
      <c r="F44" s="691"/>
      <c r="G44" s="667"/>
      <c r="H44" s="716"/>
      <c r="I44" s="421" t="s">
        <v>597</v>
      </c>
      <c r="J44" s="418"/>
      <c r="K44" s="418"/>
      <c r="L44" s="418"/>
      <c r="M44" s="418"/>
      <c r="N44" s="420"/>
    </row>
    <row r="45" spans="1:14" ht="12.75" customHeight="1">
      <c r="A45" s="666">
        <v>10</v>
      </c>
      <c r="B45" s="667">
        <v>600</v>
      </c>
      <c r="C45" s="667">
        <v>60016</v>
      </c>
      <c r="D45" s="671">
        <v>6050</v>
      </c>
      <c r="E45" s="674" t="s">
        <v>630</v>
      </c>
      <c r="F45" s="691" t="s">
        <v>590</v>
      </c>
      <c r="G45" s="667" t="s">
        <v>735</v>
      </c>
      <c r="H45" s="716">
        <v>2421000</v>
      </c>
      <c r="I45" s="419" t="s">
        <v>592</v>
      </c>
      <c r="J45" s="418"/>
      <c r="K45" s="418">
        <v>300000</v>
      </c>
      <c r="L45" s="418">
        <v>2046000</v>
      </c>
      <c r="M45" s="418">
        <v>0</v>
      </c>
      <c r="N45" s="420"/>
    </row>
    <row r="46" spans="1:14" ht="12.75" customHeight="1">
      <c r="A46" s="666"/>
      <c r="B46" s="667"/>
      <c r="C46" s="667"/>
      <c r="D46" s="671"/>
      <c r="E46" s="674"/>
      <c r="F46" s="691"/>
      <c r="G46" s="667"/>
      <c r="H46" s="716"/>
      <c r="I46" s="421" t="s">
        <v>593</v>
      </c>
      <c r="J46" s="418"/>
      <c r="K46" s="418">
        <v>300000</v>
      </c>
      <c r="L46" s="418">
        <v>2046000</v>
      </c>
      <c r="M46" s="418">
        <v>0</v>
      </c>
      <c r="N46" s="420"/>
    </row>
    <row r="47" spans="1:14" ht="12.75" customHeight="1">
      <c r="A47" s="666"/>
      <c r="B47" s="667"/>
      <c r="C47" s="667"/>
      <c r="D47" s="671"/>
      <c r="E47" s="674"/>
      <c r="F47" s="691"/>
      <c r="G47" s="667"/>
      <c r="H47" s="716"/>
      <c r="I47" s="422" t="s">
        <v>595</v>
      </c>
      <c r="J47" s="418"/>
      <c r="K47" s="418"/>
      <c r="L47" s="418"/>
      <c r="M47" s="418"/>
      <c r="N47" s="420"/>
    </row>
    <row r="48" spans="1:14" ht="12.75" customHeight="1">
      <c r="A48" s="666"/>
      <c r="B48" s="667"/>
      <c r="C48" s="667"/>
      <c r="D48" s="671"/>
      <c r="E48" s="674"/>
      <c r="F48" s="691"/>
      <c r="G48" s="667"/>
      <c r="H48" s="716"/>
      <c r="I48" s="421" t="s">
        <v>597</v>
      </c>
      <c r="J48" s="418"/>
      <c r="K48" s="418"/>
      <c r="L48" s="418"/>
      <c r="M48" s="418"/>
      <c r="N48" s="420"/>
    </row>
    <row r="49" spans="1:17" ht="12.75" customHeight="1">
      <c r="A49" s="666">
        <v>11</v>
      </c>
      <c r="B49" s="667">
        <v>600</v>
      </c>
      <c r="C49" s="667">
        <v>60016</v>
      </c>
      <c r="D49" s="671">
        <v>6050</v>
      </c>
      <c r="E49" s="674" t="s">
        <v>632</v>
      </c>
      <c r="F49" s="691" t="s">
        <v>590</v>
      </c>
      <c r="G49" s="667" t="s">
        <v>633</v>
      </c>
      <c r="H49" s="716">
        <v>360000</v>
      </c>
      <c r="I49" s="419" t="s">
        <v>592</v>
      </c>
      <c r="J49" s="418"/>
      <c r="K49" s="418"/>
      <c r="L49" s="418"/>
      <c r="M49" s="418">
        <v>360000</v>
      </c>
      <c r="N49" s="420">
        <f aca="true" t="shared" si="1" ref="N49:Q53">J49+J53+J57+J61+J65+J69+J73+J77+J81+J85+J89</f>
        <v>70000</v>
      </c>
      <c r="O49" s="420">
        <f t="shared" si="1"/>
        <v>1825000</v>
      </c>
      <c r="P49" s="420">
        <f t="shared" si="1"/>
        <v>2400000</v>
      </c>
      <c r="Q49" s="420">
        <f t="shared" si="1"/>
        <v>6300000</v>
      </c>
    </row>
    <row r="50" spans="1:17" ht="12.75" customHeight="1">
      <c r="A50" s="666"/>
      <c r="B50" s="667"/>
      <c r="C50" s="667"/>
      <c r="D50" s="671"/>
      <c r="E50" s="674"/>
      <c r="F50" s="691"/>
      <c r="G50" s="667"/>
      <c r="H50" s="716"/>
      <c r="I50" s="421" t="s">
        <v>593</v>
      </c>
      <c r="J50" s="418"/>
      <c r="K50" s="418"/>
      <c r="L50" s="418"/>
      <c r="M50" s="418">
        <v>360000</v>
      </c>
      <c r="N50" s="420">
        <f t="shared" si="1"/>
        <v>70000</v>
      </c>
      <c r="O50" s="420">
        <f t="shared" si="1"/>
        <v>1825000</v>
      </c>
      <c r="P50" s="420">
        <f t="shared" si="1"/>
        <v>2400000</v>
      </c>
      <c r="Q50" s="420">
        <f t="shared" si="1"/>
        <v>6300000</v>
      </c>
    </row>
    <row r="51" spans="1:17" ht="12.75" customHeight="1">
      <c r="A51" s="666"/>
      <c r="B51" s="667"/>
      <c r="C51" s="667"/>
      <c r="D51" s="671"/>
      <c r="E51" s="674"/>
      <c r="F51" s="691"/>
      <c r="G51" s="667"/>
      <c r="H51" s="716"/>
      <c r="I51" s="422" t="s">
        <v>595</v>
      </c>
      <c r="J51" s="418"/>
      <c r="K51" s="418"/>
      <c r="L51" s="418"/>
      <c r="M51" s="418"/>
      <c r="N51" s="420">
        <f t="shared" si="1"/>
        <v>0</v>
      </c>
      <c r="O51" s="420">
        <f t="shared" si="1"/>
        <v>0</v>
      </c>
      <c r="P51" s="420">
        <f t="shared" si="1"/>
        <v>0</v>
      </c>
      <c r="Q51" s="420">
        <f t="shared" si="1"/>
        <v>0</v>
      </c>
    </row>
    <row r="52" spans="1:17" ht="12.75" customHeight="1">
      <c r="A52" s="666"/>
      <c r="B52" s="667"/>
      <c r="C52" s="667"/>
      <c r="D52" s="671"/>
      <c r="E52" s="674"/>
      <c r="F52" s="691"/>
      <c r="G52" s="667"/>
      <c r="H52" s="716"/>
      <c r="I52" s="421" t="s">
        <v>597</v>
      </c>
      <c r="J52" s="418"/>
      <c r="K52" s="418"/>
      <c r="L52" s="418"/>
      <c r="M52" s="418"/>
      <c r="N52" s="420">
        <f t="shared" si="1"/>
        <v>0</v>
      </c>
      <c r="O52" s="420">
        <f t="shared" si="1"/>
        <v>0</v>
      </c>
      <c r="P52" s="420">
        <f t="shared" si="1"/>
        <v>0</v>
      </c>
      <c r="Q52" s="420">
        <f t="shared" si="1"/>
        <v>0</v>
      </c>
    </row>
    <row r="53" spans="1:17" ht="12.75" customHeight="1">
      <c r="A53" s="666">
        <f>A49+1</f>
        <v>12</v>
      </c>
      <c r="B53" s="667">
        <v>600</v>
      </c>
      <c r="C53" s="667">
        <v>60016</v>
      </c>
      <c r="D53" s="671">
        <v>6050</v>
      </c>
      <c r="E53" s="674" t="s">
        <v>634</v>
      </c>
      <c r="F53" s="691" t="s">
        <v>590</v>
      </c>
      <c r="G53" s="667" t="s">
        <v>633</v>
      </c>
      <c r="H53" s="716">
        <v>700000</v>
      </c>
      <c r="I53" s="419" t="s">
        <v>592</v>
      </c>
      <c r="J53" s="418"/>
      <c r="K53" s="418"/>
      <c r="L53" s="418"/>
      <c r="M53" s="418">
        <v>700000</v>
      </c>
      <c r="N53" s="420">
        <f t="shared" si="1"/>
        <v>70000</v>
      </c>
      <c r="O53" s="420">
        <f t="shared" si="1"/>
        <v>1825000</v>
      </c>
      <c r="P53" s="420">
        <f t="shared" si="1"/>
        <v>2400000</v>
      </c>
      <c r="Q53" s="420">
        <f t="shared" si="1"/>
        <v>5990000</v>
      </c>
    </row>
    <row r="54" spans="1:14" ht="12.75" customHeight="1">
      <c r="A54" s="666" t="s">
        <v>600</v>
      </c>
      <c r="B54" s="667"/>
      <c r="C54" s="667"/>
      <c r="D54" s="671"/>
      <c r="E54" s="674"/>
      <c r="F54" s="691"/>
      <c r="G54" s="667"/>
      <c r="H54" s="716"/>
      <c r="I54" s="421" t="s">
        <v>593</v>
      </c>
      <c r="J54" s="418"/>
      <c r="K54" s="418"/>
      <c r="L54" s="418"/>
      <c r="M54" s="418">
        <v>700000</v>
      </c>
      <c r="N54" s="420"/>
    </row>
    <row r="55" spans="1:14" ht="12.75" customHeight="1">
      <c r="A55" s="666" t="s">
        <v>601</v>
      </c>
      <c r="B55" s="667"/>
      <c r="C55" s="667"/>
      <c r="D55" s="671"/>
      <c r="E55" s="674"/>
      <c r="F55" s="691"/>
      <c r="G55" s="667"/>
      <c r="H55" s="716"/>
      <c r="I55" s="422" t="s">
        <v>595</v>
      </c>
      <c r="J55" s="418"/>
      <c r="K55" s="418"/>
      <c r="L55" s="418"/>
      <c r="M55" s="418"/>
      <c r="N55" s="420"/>
    </row>
    <row r="56" spans="1:14" ht="12.75" customHeight="1">
      <c r="A56" s="666" t="s">
        <v>602</v>
      </c>
      <c r="B56" s="667"/>
      <c r="C56" s="667"/>
      <c r="D56" s="671"/>
      <c r="E56" s="674"/>
      <c r="F56" s="691"/>
      <c r="G56" s="667"/>
      <c r="H56" s="716"/>
      <c r="I56" s="421" t="s">
        <v>597</v>
      </c>
      <c r="J56" s="418"/>
      <c r="K56" s="418"/>
      <c r="L56" s="418"/>
      <c r="M56" s="418"/>
      <c r="N56" s="420"/>
    </row>
    <row r="57" spans="1:19" ht="12.75" customHeight="1">
      <c r="A57" s="666">
        <f>A53+1</f>
        <v>13</v>
      </c>
      <c r="B57" s="667">
        <v>600</v>
      </c>
      <c r="C57" s="667">
        <v>60016</v>
      </c>
      <c r="D57" s="671">
        <v>6050</v>
      </c>
      <c r="E57" s="674" t="s">
        <v>635</v>
      </c>
      <c r="F57" s="691" t="s">
        <v>590</v>
      </c>
      <c r="G57" s="667" t="s">
        <v>729</v>
      </c>
      <c r="H57" s="668">
        <v>1501000</v>
      </c>
      <c r="I57" s="419" t="s">
        <v>592</v>
      </c>
      <c r="J57" s="418"/>
      <c r="K57" s="418">
        <v>1500000</v>
      </c>
      <c r="L57" s="418"/>
      <c r="M57" s="418"/>
      <c r="N57" s="420"/>
      <c r="O57" s="412"/>
      <c r="P57" s="412"/>
      <c r="Q57" s="412"/>
      <c r="R57" s="412"/>
      <c r="S57" s="412"/>
    </row>
    <row r="58" spans="1:19" ht="12.75" customHeight="1">
      <c r="A58" s="666" t="s">
        <v>604</v>
      </c>
      <c r="B58" s="667"/>
      <c r="C58" s="667"/>
      <c r="D58" s="671"/>
      <c r="E58" s="674"/>
      <c r="F58" s="691"/>
      <c r="G58" s="667"/>
      <c r="H58" s="668"/>
      <c r="I58" s="421" t="s">
        <v>593</v>
      </c>
      <c r="J58" s="418"/>
      <c r="K58" s="418">
        <v>1500000</v>
      </c>
      <c r="L58" s="418"/>
      <c r="M58" s="418"/>
      <c r="N58" s="420"/>
      <c r="O58" s="412"/>
      <c r="P58" s="412"/>
      <c r="Q58" s="412"/>
      <c r="R58" s="412"/>
      <c r="S58" s="412"/>
    </row>
    <row r="59" spans="1:19" ht="12.75" customHeight="1">
      <c r="A59" s="666" t="s">
        <v>605</v>
      </c>
      <c r="B59" s="667"/>
      <c r="C59" s="667"/>
      <c r="D59" s="671"/>
      <c r="E59" s="674"/>
      <c r="F59" s="691"/>
      <c r="G59" s="667"/>
      <c r="H59" s="668"/>
      <c r="I59" s="422" t="s">
        <v>595</v>
      </c>
      <c r="J59" s="418"/>
      <c r="K59" s="418"/>
      <c r="L59" s="418"/>
      <c r="M59" s="418"/>
      <c r="N59" s="420"/>
      <c r="O59" s="412"/>
      <c r="P59" s="412"/>
      <c r="Q59" s="412"/>
      <c r="R59" s="412"/>
      <c r="S59" s="412"/>
    </row>
    <row r="60" spans="1:19" ht="12.75" customHeight="1">
      <c r="A60" s="666" t="s">
        <v>606</v>
      </c>
      <c r="B60" s="667"/>
      <c r="C60" s="667"/>
      <c r="D60" s="671"/>
      <c r="E60" s="674"/>
      <c r="F60" s="691"/>
      <c r="G60" s="667"/>
      <c r="H60" s="668"/>
      <c r="I60" s="421" t="s">
        <v>597</v>
      </c>
      <c r="J60" s="418"/>
      <c r="K60" s="418"/>
      <c r="L60" s="418"/>
      <c r="M60" s="418"/>
      <c r="N60" s="420"/>
      <c r="O60" s="412"/>
      <c r="P60" s="412"/>
      <c r="Q60" s="412"/>
      <c r="R60" s="412"/>
      <c r="S60" s="412"/>
    </row>
    <row r="61" spans="1:17" ht="12.75" customHeight="1">
      <c r="A61" s="666">
        <f>A57+1</f>
        <v>14</v>
      </c>
      <c r="B61" s="667">
        <v>600</v>
      </c>
      <c r="C61" s="667">
        <v>60016</v>
      </c>
      <c r="D61" s="671">
        <v>6050</v>
      </c>
      <c r="E61" s="674" t="s">
        <v>636</v>
      </c>
      <c r="F61" s="691" t="s">
        <v>590</v>
      </c>
      <c r="G61" s="715" t="s">
        <v>637</v>
      </c>
      <c r="H61" s="668">
        <v>902000</v>
      </c>
      <c r="I61" s="419" t="s">
        <v>592</v>
      </c>
      <c r="J61" s="418"/>
      <c r="K61" s="418">
        <v>250000</v>
      </c>
      <c r="L61" s="418">
        <v>250000</v>
      </c>
      <c r="M61" s="418">
        <v>400000</v>
      </c>
      <c r="N61" s="420"/>
      <c r="O61" s="412"/>
      <c r="P61" s="412"/>
      <c r="Q61" s="412"/>
    </row>
    <row r="62" spans="1:17" ht="12.75" customHeight="1">
      <c r="A62" s="666" t="s">
        <v>608</v>
      </c>
      <c r="B62" s="667"/>
      <c r="C62" s="667"/>
      <c r="D62" s="671"/>
      <c r="E62" s="674"/>
      <c r="F62" s="691"/>
      <c r="G62" s="715"/>
      <c r="H62" s="668"/>
      <c r="I62" s="421" t="s">
        <v>593</v>
      </c>
      <c r="J62" s="418"/>
      <c r="K62" s="418">
        <v>250000</v>
      </c>
      <c r="L62" s="418">
        <v>250000</v>
      </c>
      <c r="M62" s="418">
        <v>400000</v>
      </c>
      <c r="N62" s="420"/>
      <c r="O62" s="412"/>
      <c r="P62" s="412"/>
      <c r="Q62" s="412"/>
    </row>
    <row r="63" spans="1:17" ht="12.75" customHeight="1">
      <c r="A63" s="666" t="s">
        <v>609</v>
      </c>
      <c r="B63" s="667"/>
      <c r="C63" s="667"/>
      <c r="D63" s="671"/>
      <c r="E63" s="674"/>
      <c r="F63" s="691"/>
      <c r="G63" s="715"/>
      <c r="H63" s="668"/>
      <c r="I63" s="422" t="s">
        <v>595</v>
      </c>
      <c r="J63" s="418"/>
      <c r="K63" s="418"/>
      <c r="L63" s="418"/>
      <c r="M63" s="418"/>
      <c r="N63" s="420"/>
      <c r="O63" s="412"/>
      <c r="P63" s="412"/>
      <c r="Q63" s="412"/>
    </row>
    <row r="64" spans="1:17" ht="12.75" customHeight="1">
      <c r="A64" s="666" t="s">
        <v>610</v>
      </c>
      <c r="B64" s="667"/>
      <c r="C64" s="667"/>
      <c r="D64" s="671"/>
      <c r="E64" s="674"/>
      <c r="F64" s="691"/>
      <c r="G64" s="715"/>
      <c r="H64" s="668"/>
      <c r="I64" s="421" t="s">
        <v>597</v>
      </c>
      <c r="J64" s="418"/>
      <c r="K64" s="418"/>
      <c r="L64" s="418"/>
      <c r="M64" s="418"/>
      <c r="N64" s="420"/>
      <c r="O64" s="412"/>
      <c r="P64" s="412"/>
      <c r="Q64" s="412"/>
    </row>
    <row r="65" spans="1:14" ht="12.75" customHeight="1">
      <c r="A65" s="666">
        <f>A61+1</f>
        <v>15</v>
      </c>
      <c r="B65" s="667">
        <v>600</v>
      </c>
      <c r="C65" s="667">
        <v>60016</v>
      </c>
      <c r="D65" s="671">
        <v>6050</v>
      </c>
      <c r="E65" s="674" t="s">
        <v>638</v>
      </c>
      <c r="F65" s="691" t="s">
        <v>590</v>
      </c>
      <c r="G65" s="667" t="s">
        <v>612</v>
      </c>
      <c r="H65" s="668">
        <v>1102000</v>
      </c>
      <c r="I65" s="419" t="s">
        <v>592</v>
      </c>
      <c r="J65" s="418"/>
      <c r="K65" s="418">
        <v>50000</v>
      </c>
      <c r="L65" s="418">
        <v>1050000</v>
      </c>
      <c r="M65" s="418"/>
      <c r="N65" s="420"/>
    </row>
    <row r="66" spans="1:14" ht="12.75" customHeight="1">
      <c r="A66" s="666" t="s">
        <v>613</v>
      </c>
      <c r="B66" s="667"/>
      <c r="C66" s="667"/>
      <c r="D66" s="671"/>
      <c r="E66" s="674"/>
      <c r="F66" s="691"/>
      <c r="G66" s="667"/>
      <c r="H66" s="668"/>
      <c r="I66" s="421" t="s">
        <v>593</v>
      </c>
      <c r="J66" s="418"/>
      <c r="K66" s="418">
        <v>50000</v>
      </c>
      <c r="L66" s="418">
        <v>1050000</v>
      </c>
      <c r="M66" s="418"/>
      <c r="N66" s="420"/>
    </row>
    <row r="67" spans="1:14" ht="12.75" customHeight="1">
      <c r="A67" s="666" t="s">
        <v>614</v>
      </c>
      <c r="B67" s="667"/>
      <c r="C67" s="667"/>
      <c r="D67" s="671"/>
      <c r="E67" s="674"/>
      <c r="F67" s="691"/>
      <c r="G67" s="667"/>
      <c r="H67" s="668"/>
      <c r="I67" s="422" t="s">
        <v>595</v>
      </c>
      <c r="J67" s="418"/>
      <c r="K67" s="418"/>
      <c r="L67" s="418"/>
      <c r="M67" s="418"/>
      <c r="N67" s="420"/>
    </row>
    <row r="68" spans="1:14" ht="12.75" customHeight="1">
      <c r="A68" s="666" t="s">
        <v>615</v>
      </c>
      <c r="B68" s="667"/>
      <c r="C68" s="667"/>
      <c r="D68" s="671"/>
      <c r="E68" s="674"/>
      <c r="F68" s="691"/>
      <c r="G68" s="667"/>
      <c r="H68" s="668"/>
      <c r="I68" s="421" t="s">
        <v>597</v>
      </c>
      <c r="J68" s="418"/>
      <c r="K68" s="418"/>
      <c r="L68" s="418"/>
      <c r="M68" s="418"/>
      <c r="N68" s="420"/>
    </row>
    <row r="69" spans="1:14" ht="12.75" customHeight="1">
      <c r="A69" s="666">
        <f>A65+1</f>
        <v>16</v>
      </c>
      <c r="B69" s="667">
        <v>600</v>
      </c>
      <c r="C69" s="667">
        <v>60016</v>
      </c>
      <c r="D69" s="671">
        <v>6050</v>
      </c>
      <c r="E69" s="674" t="s">
        <v>639</v>
      </c>
      <c r="F69" s="691" t="s">
        <v>590</v>
      </c>
      <c r="G69" s="667" t="s">
        <v>633</v>
      </c>
      <c r="H69" s="668">
        <v>50000</v>
      </c>
      <c r="I69" s="419" t="s">
        <v>592</v>
      </c>
      <c r="J69" s="418"/>
      <c r="K69" s="418"/>
      <c r="L69" s="418"/>
      <c r="M69" s="418">
        <v>50000</v>
      </c>
      <c r="N69" s="420"/>
    </row>
    <row r="70" spans="1:14" ht="12.75" customHeight="1">
      <c r="A70" s="666" t="s">
        <v>618</v>
      </c>
      <c r="B70" s="667"/>
      <c r="C70" s="667"/>
      <c r="D70" s="671"/>
      <c r="E70" s="674"/>
      <c r="F70" s="691"/>
      <c r="G70" s="667"/>
      <c r="H70" s="668"/>
      <c r="I70" s="421" t="s">
        <v>593</v>
      </c>
      <c r="J70" s="418"/>
      <c r="K70" s="418"/>
      <c r="L70" s="418"/>
      <c r="M70" s="418">
        <v>50000</v>
      </c>
      <c r="N70" s="420"/>
    </row>
    <row r="71" spans="1:14" ht="12.75" customHeight="1">
      <c r="A71" s="666" t="s">
        <v>619</v>
      </c>
      <c r="B71" s="667"/>
      <c r="C71" s="667"/>
      <c r="D71" s="671"/>
      <c r="E71" s="674"/>
      <c r="F71" s="691"/>
      <c r="G71" s="667"/>
      <c r="H71" s="668"/>
      <c r="I71" s="422" t="s">
        <v>595</v>
      </c>
      <c r="J71" s="418"/>
      <c r="K71" s="418"/>
      <c r="L71" s="418"/>
      <c r="M71" s="418"/>
      <c r="N71" s="420"/>
    </row>
    <row r="72" spans="1:14" ht="12.75" customHeight="1">
      <c r="A72" s="666" t="s">
        <v>620</v>
      </c>
      <c r="B72" s="667"/>
      <c r="C72" s="667"/>
      <c r="D72" s="671"/>
      <c r="E72" s="674"/>
      <c r="F72" s="691"/>
      <c r="G72" s="667"/>
      <c r="H72" s="668"/>
      <c r="I72" s="421" t="s">
        <v>597</v>
      </c>
      <c r="J72" s="418"/>
      <c r="K72" s="418"/>
      <c r="L72" s="418"/>
      <c r="M72" s="418"/>
      <c r="N72" s="420"/>
    </row>
    <row r="73" spans="1:19" ht="12.75" customHeight="1">
      <c r="A73" s="666">
        <f>A69+1</f>
        <v>17</v>
      </c>
      <c r="B73" s="667">
        <v>600</v>
      </c>
      <c r="C73" s="667">
        <v>60016</v>
      </c>
      <c r="D73" s="671">
        <v>6050</v>
      </c>
      <c r="E73" s="674" t="s">
        <v>49</v>
      </c>
      <c r="F73" s="691" t="s">
        <v>590</v>
      </c>
      <c r="G73" s="667" t="s">
        <v>640</v>
      </c>
      <c r="H73" s="668">
        <v>3500000</v>
      </c>
      <c r="I73" s="419" t="s">
        <v>592</v>
      </c>
      <c r="J73" s="418"/>
      <c r="K73" s="418"/>
      <c r="L73" s="418"/>
      <c r="M73" s="418">
        <v>3500000</v>
      </c>
      <c r="N73" s="420"/>
      <c r="O73" s="420"/>
      <c r="P73" s="420"/>
      <c r="Q73" s="420"/>
      <c r="R73" s="412"/>
      <c r="S73" s="412"/>
    </row>
    <row r="74" spans="1:19" ht="12.75" customHeight="1">
      <c r="A74" s="666" t="s">
        <v>623</v>
      </c>
      <c r="B74" s="667"/>
      <c r="C74" s="667"/>
      <c r="D74" s="671"/>
      <c r="E74" s="674"/>
      <c r="F74" s="691"/>
      <c r="G74" s="667"/>
      <c r="H74" s="668"/>
      <c r="I74" s="421" t="s">
        <v>593</v>
      </c>
      <c r="J74" s="418"/>
      <c r="K74" s="418"/>
      <c r="L74" s="418"/>
      <c r="M74" s="418">
        <v>3500000</v>
      </c>
      <c r="N74" s="420"/>
      <c r="O74" s="420"/>
      <c r="P74" s="420"/>
      <c r="Q74" s="420"/>
      <c r="R74" s="412"/>
      <c r="S74" s="412"/>
    </row>
    <row r="75" spans="1:19" ht="12.75" customHeight="1">
      <c r="A75" s="666" t="s">
        <v>624</v>
      </c>
      <c r="B75" s="667"/>
      <c r="C75" s="667"/>
      <c r="D75" s="671"/>
      <c r="E75" s="674"/>
      <c r="F75" s="691"/>
      <c r="G75" s="667"/>
      <c r="H75" s="668"/>
      <c r="I75" s="422" t="s">
        <v>595</v>
      </c>
      <c r="J75" s="418"/>
      <c r="K75" s="418"/>
      <c r="L75" s="418"/>
      <c r="M75" s="418"/>
      <c r="N75" s="420"/>
      <c r="O75" s="420"/>
      <c r="P75" s="420"/>
      <c r="Q75" s="420"/>
      <c r="R75" s="412"/>
      <c r="S75" s="412"/>
    </row>
    <row r="76" spans="1:19" ht="12.75" customHeight="1">
      <c r="A76" s="666" t="s">
        <v>625</v>
      </c>
      <c r="B76" s="667"/>
      <c r="C76" s="667"/>
      <c r="D76" s="671"/>
      <c r="E76" s="674"/>
      <c r="F76" s="691"/>
      <c r="G76" s="667"/>
      <c r="H76" s="668"/>
      <c r="I76" s="421" t="s">
        <v>597</v>
      </c>
      <c r="J76" s="418"/>
      <c r="K76" s="418"/>
      <c r="L76" s="418"/>
      <c r="M76" s="418"/>
      <c r="N76" s="420"/>
      <c r="O76" s="420"/>
      <c r="P76" s="420"/>
      <c r="Q76" s="420"/>
      <c r="R76" s="412"/>
      <c r="S76" s="412"/>
    </row>
    <row r="77" spans="1:19" ht="12.75" customHeight="1">
      <c r="A77" s="666">
        <f>A73+1</f>
        <v>18</v>
      </c>
      <c r="B77" s="667">
        <v>600</v>
      </c>
      <c r="C77" s="667">
        <v>60016</v>
      </c>
      <c r="D77" s="671">
        <v>6050</v>
      </c>
      <c r="E77" s="674" t="s">
        <v>641</v>
      </c>
      <c r="F77" s="691" t="s">
        <v>590</v>
      </c>
      <c r="G77" s="667" t="s">
        <v>648</v>
      </c>
      <c r="H77" s="668">
        <v>90000</v>
      </c>
      <c r="I77" s="419" t="s">
        <v>592</v>
      </c>
      <c r="J77" s="418"/>
      <c r="K77" s="418"/>
      <c r="L77" s="418"/>
      <c r="M77" s="418">
        <v>90000</v>
      </c>
      <c r="N77" s="420"/>
      <c r="O77" s="420"/>
      <c r="P77" s="420"/>
      <c r="Q77" s="420"/>
      <c r="S77" s="412"/>
    </row>
    <row r="78" spans="1:17" ht="12.75" customHeight="1">
      <c r="A78" s="666" t="s">
        <v>600</v>
      </c>
      <c r="B78" s="667"/>
      <c r="C78" s="667"/>
      <c r="D78" s="671"/>
      <c r="E78" s="674"/>
      <c r="F78" s="691"/>
      <c r="G78" s="667"/>
      <c r="H78" s="668"/>
      <c r="I78" s="421" t="s">
        <v>593</v>
      </c>
      <c r="J78" s="418"/>
      <c r="K78" s="418"/>
      <c r="L78" s="418"/>
      <c r="M78" s="418">
        <v>90000</v>
      </c>
      <c r="N78" s="420"/>
      <c r="O78" s="420"/>
      <c r="P78" s="420"/>
      <c r="Q78" s="420"/>
    </row>
    <row r="79" spans="1:17" ht="12.75" customHeight="1">
      <c r="A79" s="666" t="s">
        <v>601</v>
      </c>
      <c r="B79" s="667"/>
      <c r="C79" s="667"/>
      <c r="D79" s="671"/>
      <c r="E79" s="674"/>
      <c r="F79" s="691"/>
      <c r="G79" s="667"/>
      <c r="H79" s="668"/>
      <c r="I79" s="422" t="s">
        <v>595</v>
      </c>
      <c r="J79" s="418"/>
      <c r="K79" s="418"/>
      <c r="L79" s="418"/>
      <c r="M79" s="418"/>
      <c r="N79" s="420"/>
      <c r="O79" s="420"/>
      <c r="P79" s="420"/>
      <c r="Q79" s="420"/>
    </row>
    <row r="80" spans="1:17" ht="12.75" customHeight="1">
      <c r="A80" s="666" t="s">
        <v>602</v>
      </c>
      <c r="B80" s="667"/>
      <c r="C80" s="667"/>
      <c r="D80" s="671"/>
      <c r="E80" s="674"/>
      <c r="F80" s="691"/>
      <c r="G80" s="667"/>
      <c r="H80" s="668"/>
      <c r="I80" s="421" t="s">
        <v>597</v>
      </c>
      <c r="J80" s="418"/>
      <c r="K80" s="418"/>
      <c r="L80" s="418"/>
      <c r="M80" s="418"/>
      <c r="N80" s="420"/>
      <c r="O80" s="420"/>
      <c r="P80" s="420"/>
      <c r="Q80" s="420"/>
    </row>
    <row r="81" spans="1:14" ht="12.75" customHeight="1">
      <c r="A81" s="666">
        <v>19</v>
      </c>
      <c r="B81" s="667">
        <v>600</v>
      </c>
      <c r="C81" s="667">
        <v>60016</v>
      </c>
      <c r="D81" s="671">
        <v>6050</v>
      </c>
      <c r="E81" s="674" t="s">
        <v>642</v>
      </c>
      <c r="F81" s="691" t="s">
        <v>590</v>
      </c>
      <c r="G81" s="667" t="s">
        <v>643</v>
      </c>
      <c r="H81" s="668">
        <v>1202000</v>
      </c>
      <c r="I81" s="419" t="s">
        <v>592</v>
      </c>
      <c r="J81" s="418"/>
      <c r="K81" s="418"/>
      <c r="L81" s="418"/>
      <c r="M81" s="418">
        <v>1200000</v>
      </c>
      <c r="N81" s="420"/>
    </row>
    <row r="82" spans="1:14" ht="12.75" customHeight="1">
      <c r="A82" s="666" t="s">
        <v>608</v>
      </c>
      <c r="B82" s="667"/>
      <c r="C82" s="667"/>
      <c r="D82" s="671"/>
      <c r="E82" s="674"/>
      <c r="F82" s="691"/>
      <c r="G82" s="667"/>
      <c r="H82" s="668"/>
      <c r="I82" s="421" t="s">
        <v>593</v>
      </c>
      <c r="J82" s="418"/>
      <c r="K82" s="418"/>
      <c r="L82" s="418"/>
      <c r="M82" s="418">
        <v>1200000</v>
      </c>
      <c r="N82" s="420"/>
    </row>
    <row r="83" spans="1:14" ht="12.75" customHeight="1">
      <c r="A83" s="666" t="s">
        <v>609</v>
      </c>
      <c r="B83" s="667"/>
      <c r="C83" s="667"/>
      <c r="D83" s="671"/>
      <c r="E83" s="674"/>
      <c r="F83" s="691"/>
      <c r="G83" s="667"/>
      <c r="H83" s="668"/>
      <c r="I83" s="422" t="s">
        <v>595</v>
      </c>
      <c r="J83" s="418"/>
      <c r="K83" s="418"/>
      <c r="L83" s="418"/>
      <c r="M83" s="418"/>
      <c r="N83" s="420"/>
    </row>
    <row r="84" spans="1:14" ht="12.75" customHeight="1">
      <c r="A84" s="666" t="s">
        <v>610</v>
      </c>
      <c r="B84" s="667"/>
      <c r="C84" s="667"/>
      <c r="D84" s="671"/>
      <c r="E84" s="674"/>
      <c r="F84" s="691"/>
      <c r="G84" s="667"/>
      <c r="H84" s="668"/>
      <c r="I84" s="421" t="s">
        <v>597</v>
      </c>
      <c r="J84" s="418"/>
      <c r="K84" s="418"/>
      <c r="L84" s="418"/>
      <c r="M84" s="418"/>
      <c r="N84" s="420"/>
    </row>
    <row r="85" spans="1:19" ht="12.75" customHeight="1">
      <c r="A85" s="666">
        <f>A81+1</f>
        <v>20</v>
      </c>
      <c r="B85" s="667">
        <v>600</v>
      </c>
      <c r="C85" s="667">
        <v>60016</v>
      </c>
      <c r="D85" s="671">
        <v>6050</v>
      </c>
      <c r="E85" s="674" t="s">
        <v>644</v>
      </c>
      <c r="F85" s="691" t="s">
        <v>590</v>
      </c>
      <c r="G85" s="667" t="s">
        <v>645</v>
      </c>
      <c r="H85" s="668">
        <v>1167000</v>
      </c>
      <c r="I85" s="419" t="s">
        <v>592</v>
      </c>
      <c r="J85" s="418"/>
      <c r="K85" s="418">
        <v>25000</v>
      </c>
      <c r="L85" s="418">
        <v>1100000</v>
      </c>
      <c r="M85" s="418"/>
      <c r="N85" s="420"/>
      <c r="O85" s="412"/>
      <c r="P85" s="412"/>
      <c r="Q85" s="412"/>
      <c r="R85" s="412"/>
      <c r="S85" s="412"/>
    </row>
    <row r="86" spans="1:19" ht="12.75" customHeight="1">
      <c r="A86" s="666" t="s">
        <v>613</v>
      </c>
      <c r="B86" s="667"/>
      <c r="C86" s="667"/>
      <c r="D86" s="671"/>
      <c r="E86" s="674"/>
      <c r="F86" s="691"/>
      <c r="G86" s="667"/>
      <c r="H86" s="668"/>
      <c r="I86" s="421" t="s">
        <v>593</v>
      </c>
      <c r="J86" s="418"/>
      <c r="K86" s="418">
        <v>25000</v>
      </c>
      <c r="L86" s="418">
        <v>1100000</v>
      </c>
      <c r="M86" s="418"/>
      <c r="N86" s="420"/>
      <c r="O86" s="412"/>
      <c r="P86" s="412"/>
      <c r="Q86" s="412"/>
      <c r="R86" s="412"/>
      <c r="S86" s="412"/>
    </row>
    <row r="87" spans="1:19" ht="12.75" customHeight="1">
      <c r="A87" s="666" t="s">
        <v>614</v>
      </c>
      <c r="B87" s="667"/>
      <c r="C87" s="667"/>
      <c r="D87" s="671"/>
      <c r="E87" s="674"/>
      <c r="F87" s="691"/>
      <c r="G87" s="667"/>
      <c r="H87" s="668"/>
      <c r="I87" s="422" t="s">
        <v>595</v>
      </c>
      <c r="J87" s="418"/>
      <c r="K87" s="418"/>
      <c r="L87" s="418"/>
      <c r="M87" s="418"/>
      <c r="N87" s="420"/>
      <c r="O87" s="412"/>
      <c r="P87" s="412"/>
      <c r="Q87" s="412"/>
      <c r="R87" s="412"/>
      <c r="S87" s="412"/>
    </row>
    <row r="88" spans="1:19" ht="12.75" customHeight="1">
      <c r="A88" s="666" t="s">
        <v>615</v>
      </c>
      <c r="B88" s="667"/>
      <c r="C88" s="667"/>
      <c r="D88" s="671"/>
      <c r="E88" s="674"/>
      <c r="F88" s="691"/>
      <c r="G88" s="667"/>
      <c r="H88" s="668"/>
      <c r="I88" s="421" t="s">
        <v>597</v>
      </c>
      <c r="J88" s="418"/>
      <c r="K88" s="418"/>
      <c r="L88" s="418"/>
      <c r="M88" s="418"/>
      <c r="N88" s="420"/>
      <c r="O88" s="412"/>
      <c r="P88" s="412"/>
      <c r="Q88" s="412"/>
      <c r="R88" s="412"/>
      <c r="S88" s="412"/>
    </row>
    <row r="89" spans="1:14" ht="12.75" customHeight="1">
      <c r="A89" s="709">
        <f>A85+1</f>
        <v>21</v>
      </c>
      <c r="B89" s="669">
        <v>600</v>
      </c>
      <c r="C89" s="669">
        <v>60016</v>
      </c>
      <c r="D89" s="706">
        <v>6050</v>
      </c>
      <c r="E89" s="705" t="s">
        <v>56</v>
      </c>
      <c r="F89" s="694" t="s">
        <v>590</v>
      </c>
      <c r="G89" s="669" t="s">
        <v>646</v>
      </c>
      <c r="H89" s="670">
        <v>70100</v>
      </c>
      <c r="I89" s="428" t="s">
        <v>592</v>
      </c>
      <c r="J89" s="425">
        <v>70000</v>
      </c>
      <c r="K89" s="423"/>
      <c r="L89" s="423"/>
      <c r="M89" s="423"/>
      <c r="N89" s="420"/>
    </row>
    <row r="90" spans="1:14" ht="12.75" customHeight="1">
      <c r="A90" s="709" t="s">
        <v>618</v>
      </c>
      <c r="B90" s="669"/>
      <c r="C90" s="669"/>
      <c r="D90" s="706"/>
      <c r="E90" s="705"/>
      <c r="F90" s="694"/>
      <c r="G90" s="669"/>
      <c r="H90" s="670"/>
      <c r="I90" s="429" t="s">
        <v>593</v>
      </c>
      <c r="J90" s="425">
        <v>70000</v>
      </c>
      <c r="K90" s="423"/>
      <c r="L90" s="423"/>
      <c r="M90" s="423"/>
      <c r="N90" s="420"/>
    </row>
    <row r="91" spans="1:14" ht="12.75" customHeight="1">
      <c r="A91" s="709" t="s">
        <v>619</v>
      </c>
      <c r="B91" s="669"/>
      <c r="C91" s="669"/>
      <c r="D91" s="706"/>
      <c r="E91" s="705"/>
      <c r="F91" s="694"/>
      <c r="G91" s="669"/>
      <c r="H91" s="670"/>
      <c r="I91" s="430" t="s">
        <v>595</v>
      </c>
      <c r="J91" s="425"/>
      <c r="K91" s="423"/>
      <c r="L91" s="423"/>
      <c r="M91" s="423"/>
      <c r="N91" s="420"/>
    </row>
    <row r="92" spans="1:14" ht="12.75" customHeight="1">
      <c r="A92" s="709" t="s">
        <v>620</v>
      </c>
      <c r="B92" s="669"/>
      <c r="C92" s="669"/>
      <c r="D92" s="706"/>
      <c r="E92" s="705"/>
      <c r="F92" s="694"/>
      <c r="G92" s="669"/>
      <c r="H92" s="670"/>
      <c r="I92" s="429" t="s">
        <v>597</v>
      </c>
      <c r="J92" s="425"/>
      <c r="K92" s="423"/>
      <c r="L92" s="423"/>
      <c r="M92" s="423"/>
      <c r="N92" s="420"/>
    </row>
    <row r="93" spans="1:17" ht="12.75" customHeight="1">
      <c r="A93" s="666">
        <f>A89+1</f>
        <v>22</v>
      </c>
      <c r="B93" s="667">
        <v>600</v>
      </c>
      <c r="C93" s="667">
        <v>60016</v>
      </c>
      <c r="D93" s="671">
        <v>6050</v>
      </c>
      <c r="E93" s="674" t="s">
        <v>647</v>
      </c>
      <c r="F93" s="691" t="s">
        <v>590</v>
      </c>
      <c r="G93" s="667" t="s">
        <v>648</v>
      </c>
      <c r="H93" s="668">
        <v>50000</v>
      </c>
      <c r="I93" s="419" t="s">
        <v>592</v>
      </c>
      <c r="J93" s="418"/>
      <c r="K93" s="418"/>
      <c r="L93" s="418"/>
      <c r="M93" s="418">
        <v>50000</v>
      </c>
      <c r="N93" s="420">
        <f aca="true" t="shared" si="2" ref="N93:Q96">J93+J97+J101+J105+J109+J113+J117+J121+J125+J129+J133+J137+J141</f>
        <v>3690000</v>
      </c>
      <c r="O93" s="420">
        <f t="shared" si="2"/>
        <v>1329000</v>
      </c>
      <c r="P93" s="420">
        <f t="shared" si="2"/>
        <v>1820000</v>
      </c>
      <c r="Q93" s="420">
        <f t="shared" si="2"/>
        <v>1150000</v>
      </c>
    </row>
    <row r="94" spans="1:17" ht="12.75" customHeight="1">
      <c r="A94" s="666" t="s">
        <v>623</v>
      </c>
      <c r="B94" s="667"/>
      <c r="C94" s="667"/>
      <c r="D94" s="671"/>
      <c r="E94" s="674"/>
      <c r="F94" s="691"/>
      <c r="G94" s="667"/>
      <c r="H94" s="668"/>
      <c r="I94" s="421" t="s">
        <v>593</v>
      </c>
      <c r="J94" s="418"/>
      <c r="K94" s="418"/>
      <c r="L94" s="418"/>
      <c r="M94" s="418">
        <v>50000</v>
      </c>
      <c r="N94" s="420">
        <f t="shared" si="2"/>
        <v>2174200</v>
      </c>
      <c r="O94" s="420">
        <f t="shared" si="2"/>
        <v>1329000</v>
      </c>
      <c r="P94" s="420">
        <f t="shared" si="2"/>
        <v>1820000</v>
      </c>
      <c r="Q94" s="420">
        <f t="shared" si="2"/>
        <v>1150000</v>
      </c>
    </row>
    <row r="95" spans="1:17" ht="12.75" customHeight="1">
      <c r="A95" s="666" t="s">
        <v>624</v>
      </c>
      <c r="B95" s="667"/>
      <c r="C95" s="667"/>
      <c r="D95" s="671"/>
      <c r="E95" s="674"/>
      <c r="F95" s="691"/>
      <c r="G95" s="667"/>
      <c r="H95" s="668"/>
      <c r="I95" s="422" t="s">
        <v>595</v>
      </c>
      <c r="J95" s="418"/>
      <c r="K95" s="418"/>
      <c r="L95" s="418"/>
      <c r="M95" s="418"/>
      <c r="N95" s="420">
        <f t="shared" si="2"/>
        <v>0</v>
      </c>
      <c r="O95" s="420">
        <f t="shared" si="2"/>
        <v>0</v>
      </c>
      <c r="P95" s="420">
        <f t="shared" si="2"/>
        <v>0</v>
      </c>
      <c r="Q95" s="420">
        <f t="shared" si="2"/>
        <v>0</v>
      </c>
    </row>
    <row r="96" spans="1:17" ht="12.75" customHeight="1">
      <c r="A96" s="666" t="s">
        <v>625</v>
      </c>
      <c r="B96" s="667"/>
      <c r="C96" s="667"/>
      <c r="D96" s="671"/>
      <c r="E96" s="674"/>
      <c r="F96" s="691"/>
      <c r="G96" s="667"/>
      <c r="H96" s="668"/>
      <c r="I96" s="421" t="s">
        <v>597</v>
      </c>
      <c r="J96" s="418"/>
      <c r="K96" s="418"/>
      <c r="L96" s="418"/>
      <c r="M96" s="418"/>
      <c r="N96" s="420">
        <f t="shared" si="2"/>
        <v>1515800</v>
      </c>
      <c r="O96" s="420">
        <f t="shared" si="2"/>
        <v>0</v>
      </c>
      <c r="P96" s="420">
        <f t="shared" si="2"/>
        <v>0</v>
      </c>
      <c r="Q96" s="420">
        <f t="shared" si="2"/>
        <v>0</v>
      </c>
    </row>
    <row r="97" spans="1:14" ht="12.75" customHeight="1">
      <c r="A97" s="666">
        <f>A93+1</f>
        <v>23</v>
      </c>
      <c r="B97" s="667">
        <v>600</v>
      </c>
      <c r="C97" s="667">
        <v>60016</v>
      </c>
      <c r="D97" s="671">
        <v>6050</v>
      </c>
      <c r="E97" s="674" t="s">
        <v>649</v>
      </c>
      <c r="F97" s="691" t="s">
        <v>590</v>
      </c>
      <c r="G97" s="667">
        <v>2012</v>
      </c>
      <c r="H97" s="668">
        <v>400000</v>
      </c>
      <c r="I97" s="419" t="s">
        <v>592</v>
      </c>
      <c r="J97" s="418"/>
      <c r="K97" s="418"/>
      <c r="L97" s="418">
        <v>400000</v>
      </c>
      <c r="M97" s="418"/>
      <c r="N97" s="420"/>
    </row>
    <row r="98" spans="1:14" ht="12.75" customHeight="1">
      <c r="A98" s="666" t="s">
        <v>600</v>
      </c>
      <c r="B98" s="667"/>
      <c r="C98" s="667"/>
      <c r="D98" s="671"/>
      <c r="E98" s="674"/>
      <c r="F98" s="691"/>
      <c r="G98" s="667"/>
      <c r="H98" s="668"/>
      <c r="I98" s="421" t="s">
        <v>593</v>
      </c>
      <c r="J98" s="418"/>
      <c r="K98" s="418"/>
      <c r="L98" s="418">
        <v>400000</v>
      </c>
      <c r="M98" s="418"/>
      <c r="N98" s="420"/>
    </row>
    <row r="99" spans="1:14" ht="12.75" customHeight="1">
      <c r="A99" s="666" t="s">
        <v>601</v>
      </c>
      <c r="B99" s="667"/>
      <c r="C99" s="667"/>
      <c r="D99" s="671"/>
      <c r="E99" s="674"/>
      <c r="F99" s="691"/>
      <c r="G99" s="667"/>
      <c r="H99" s="668"/>
      <c r="I99" s="422" t="s">
        <v>595</v>
      </c>
      <c r="J99" s="418"/>
      <c r="K99" s="418"/>
      <c r="L99" s="418"/>
      <c r="M99" s="418"/>
      <c r="N99" s="420"/>
    </row>
    <row r="100" spans="1:14" ht="12.75" customHeight="1">
      <c r="A100" s="666" t="s">
        <v>602</v>
      </c>
      <c r="B100" s="667"/>
      <c r="C100" s="667"/>
      <c r="D100" s="671"/>
      <c r="E100" s="674"/>
      <c r="F100" s="691"/>
      <c r="G100" s="667"/>
      <c r="H100" s="668"/>
      <c r="I100" s="421" t="s">
        <v>597</v>
      </c>
      <c r="J100" s="418"/>
      <c r="K100" s="418"/>
      <c r="L100" s="418"/>
      <c r="M100" s="418"/>
      <c r="N100" s="420"/>
    </row>
    <row r="101" spans="1:14" ht="12.75" customHeight="1">
      <c r="A101" s="666">
        <v>24</v>
      </c>
      <c r="B101" s="667">
        <v>600</v>
      </c>
      <c r="C101" s="667">
        <v>60016</v>
      </c>
      <c r="D101" s="671">
        <v>6050</v>
      </c>
      <c r="E101" s="674" t="s">
        <v>650</v>
      </c>
      <c r="F101" s="691" t="s">
        <v>590</v>
      </c>
      <c r="G101" s="667" t="s">
        <v>591</v>
      </c>
      <c r="H101" s="668">
        <v>723000</v>
      </c>
      <c r="I101" s="419" t="s">
        <v>592</v>
      </c>
      <c r="J101" s="418"/>
      <c r="K101" s="418"/>
      <c r="L101" s="418">
        <v>700000</v>
      </c>
      <c r="M101" s="418"/>
      <c r="N101" s="420"/>
    </row>
    <row r="102" spans="1:14" ht="12.75" customHeight="1">
      <c r="A102" s="666" t="s">
        <v>613</v>
      </c>
      <c r="B102" s="667"/>
      <c r="C102" s="667"/>
      <c r="D102" s="671"/>
      <c r="E102" s="674"/>
      <c r="F102" s="691"/>
      <c r="G102" s="667"/>
      <c r="H102" s="668"/>
      <c r="I102" s="421" t="s">
        <v>593</v>
      </c>
      <c r="J102" s="418"/>
      <c r="K102" s="418"/>
      <c r="L102" s="418">
        <v>700000</v>
      </c>
      <c r="M102" s="418"/>
      <c r="N102" s="420"/>
    </row>
    <row r="103" spans="1:14" ht="12.75" customHeight="1">
      <c r="A103" s="666" t="s">
        <v>614</v>
      </c>
      <c r="B103" s="667"/>
      <c r="C103" s="667"/>
      <c r="D103" s="671"/>
      <c r="E103" s="674"/>
      <c r="F103" s="691"/>
      <c r="G103" s="667"/>
      <c r="H103" s="668"/>
      <c r="I103" s="422" t="s">
        <v>595</v>
      </c>
      <c r="J103" s="418"/>
      <c r="K103" s="418"/>
      <c r="L103" s="418"/>
      <c r="M103" s="418"/>
      <c r="N103" s="420"/>
    </row>
    <row r="104" spans="1:14" ht="12.75" customHeight="1">
      <c r="A104" s="666" t="s">
        <v>615</v>
      </c>
      <c r="B104" s="667"/>
      <c r="C104" s="667"/>
      <c r="D104" s="671"/>
      <c r="E104" s="674"/>
      <c r="F104" s="691"/>
      <c r="G104" s="667"/>
      <c r="H104" s="668"/>
      <c r="I104" s="421" t="s">
        <v>597</v>
      </c>
      <c r="J104" s="418"/>
      <c r="K104" s="418"/>
      <c r="L104" s="418"/>
      <c r="M104" s="418"/>
      <c r="N104" s="420"/>
    </row>
    <row r="105" spans="1:14" ht="12.75" customHeight="1">
      <c r="A105" s="666">
        <f>A101+1</f>
        <v>25</v>
      </c>
      <c r="B105" s="667">
        <v>600</v>
      </c>
      <c r="C105" s="667">
        <v>60016</v>
      </c>
      <c r="D105" s="671">
        <v>6050</v>
      </c>
      <c r="E105" s="674" t="s">
        <v>651</v>
      </c>
      <c r="F105" s="691" t="s">
        <v>590</v>
      </c>
      <c r="G105" s="667">
        <v>2013</v>
      </c>
      <c r="H105" s="668">
        <v>450000</v>
      </c>
      <c r="I105" s="419" t="s">
        <v>592</v>
      </c>
      <c r="J105" s="418"/>
      <c r="K105" s="418"/>
      <c r="L105" s="418"/>
      <c r="M105" s="418">
        <v>450000</v>
      </c>
      <c r="N105" s="420"/>
    </row>
    <row r="106" spans="1:14" ht="12.75" customHeight="1">
      <c r="A106" s="666" t="s">
        <v>618</v>
      </c>
      <c r="B106" s="667"/>
      <c r="C106" s="667"/>
      <c r="D106" s="671"/>
      <c r="E106" s="674"/>
      <c r="F106" s="691"/>
      <c r="G106" s="667"/>
      <c r="H106" s="668"/>
      <c r="I106" s="421" t="s">
        <v>593</v>
      </c>
      <c r="J106" s="418"/>
      <c r="K106" s="418"/>
      <c r="L106" s="418"/>
      <c r="M106" s="418">
        <v>450000</v>
      </c>
      <c r="N106" s="420"/>
    </row>
    <row r="107" spans="1:14" ht="12.75" customHeight="1">
      <c r="A107" s="666" t="s">
        <v>619</v>
      </c>
      <c r="B107" s="667"/>
      <c r="C107" s="667"/>
      <c r="D107" s="671"/>
      <c r="E107" s="674"/>
      <c r="F107" s="691"/>
      <c r="G107" s="667"/>
      <c r="H107" s="668"/>
      <c r="I107" s="422" t="s">
        <v>595</v>
      </c>
      <c r="J107" s="418"/>
      <c r="K107" s="418"/>
      <c r="L107" s="418"/>
      <c r="M107" s="418"/>
      <c r="N107" s="420"/>
    </row>
    <row r="108" spans="1:14" ht="12.75" customHeight="1">
      <c r="A108" s="666" t="s">
        <v>620</v>
      </c>
      <c r="B108" s="667"/>
      <c r="C108" s="667"/>
      <c r="D108" s="671"/>
      <c r="E108" s="674"/>
      <c r="F108" s="691"/>
      <c r="G108" s="667"/>
      <c r="H108" s="668"/>
      <c r="I108" s="421" t="s">
        <v>597</v>
      </c>
      <c r="J108" s="418"/>
      <c r="K108" s="418"/>
      <c r="L108" s="418"/>
      <c r="M108" s="418"/>
      <c r="N108" s="420"/>
    </row>
    <row r="109" spans="1:17" ht="12.75" customHeight="1">
      <c r="A109" s="714">
        <f>A105+1</f>
        <v>26</v>
      </c>
      <c r="B109" s="669">
        <v>600</v>
      </c>
      <c r="C109" s="669">
        <v>60016</v>
      </c>
      <c r="D109" s="706">
        <v>6050</v>
      </c>
      <c r="E109" s="705" t="s">
        <v>652</v>
      </c>
      <c r="F109" s="694" t="s">
        <v>590</v>
      </c>
      <c r="G109" s="669" t="s">
        <v>653</v>
      </c>
      <c r="H109" s="670">
        <v>3567000</v>
      </c>
      <c r="I109" s="428" t="s">
        <v>592</v>
      </c>
      <c r="J109" s="425">
        <f>SUM(J110:J112)</f>
        <v>3500000</v>
      </c>
      <c r="K109" s="423"/>
      <c r="L109" s="423"/>
      <c r="M109" s="423"/>
      <c r="N109" s="420"/>
      <c r="O109" s="420"/>
      <c r="P109" s="420"/>
      <c r="Q109" s="420"/>
    </row>
    <row r="110" spans="1:17" ht="12.75" customHeight="1">
      <c r="A110" s="714" t="s">
        <v>623</v>
      </c>
      <c r="B110" s="669"/>
      <c r="C110" s="669"/>
      <c r="D110" s="706"/>
      <c r="E110" s="705"/>
      <c r="F110" s="694"/>
      <c r="G110" s="669"/>
      <c r="H110" s="670"/>
      <c r="I110" s="429" t="s">
        <v>593</v>
      </c>
      <c r="J110" s="425">
        <v>1984200</v>
      </c>
      <c r="K110" s="423"/>
      <c r="L110" s="423"/>
      <c r="M110" s="423"/>
      <c r="N110" s="420"/>
      <c r="O110" s="420"/>
      <c r="P110" s="420"/>
      <c r="Q110" s="420"/>
    </row>
    <row r="111" spans="1:17" ht="12.75" customHeight="1">
      <c r="A111" s="714" t="s">
        <v>624</v>
      </c>
      <c r="B111" s="669"/>
      <c r="C111" s="669"/>
      <c r="D111" s="706"/>
      <c r="E111" s="705"/>
      <c r="F111" s="694"/>
      <c r="G111" s="669"/>
      <c r="H111" s="670"/>
      <c r="I111" s="430" t="s">
        <v>595</v>
      </c>
      <c r="J111" s="425"/>
      <c r="K111" s="423"/>
      <c r="L111" s="423"/>
      <c r="M111" s="423"/>
      <c r="N111" s="420"/>
      <c r="O111" s="420"/>
      <c r="P111" s="420"/>
      <c r="Q111" s="420"/>
    </row>
    <row r="112" spans="1:17" ht="12.75" customHeight="1">
      <c r="A112" s="714" t="s">
        <v>625</v>
      </c>
      <c r="B112" s="669"/>
      <c r="C112" s="669"/>
      <c r="D112" s="706"/>
      <c r="E112" s="705"/>
      <c r="F112" s="694"/>
      <c r="G112" s="669"/>
      <c r="H112" s="670"/>
      <c r="I112" s="429" t="s">
        <v>597</v>
      </c>
      <c r="J112" s="425">
        <v>1515800</v>
      </c>
      <c r="K112" s="423"/>
      <c r="L112" s="423"/>
      <c r="M112" s="423"/>
      <c r="N112" s="420"/>
      <c r="O112" s="420"/>
      <c r="P112" s="420"/>
      <c r="Q112" s="420"/>
    </row>
    <row r="113" spans="1:17" ht="12.75" customHeight="1">
      <c r="A113" s="666">
        <f>A109+1</f>
        <v>27</v>
      </c>
      <c r="B113" s="667">
        <v>600</v>
      </c>
      <c r="C113" s="667">
        <v>60016</v>
      </c>
      <c r="D113" s="671">
        <v>6050</v>
      </c>
      <c r="E113" s="674" t="s">
        <v>654</v>
      </c>
      <c r="F113" s="691" t="s">
        <v>590</v>
      </c>
      <c r="G113" s="667" t="s">
        <v>655</v>
      </c>
      <c r="H113" s="668">
        <v>423000</v>
      </c>
      <c r="I113" s="419" t="s">
        <v>592</v>
      </c>
      <c r="J113" s="418"/>
      <c r="K113" s="418">
        <v>405000</v>
      </c>
      <c r="L113" s="418"/>
      <c r="M113" s="418"/>
      <c r="N113" s="420"/>
      <c r="O113" s="420"/>
      <c r="P113" s="420"/>
      <c r="Q113" s="420"/>
    </row>
    <row r="114" spans="1:17" ht="12.75" customHeight="1">
      <c r="A114" s="666" t="s">
        <v>600</v>
      </c>
      <c r="B114" s="667"/>
      <c r="C114" s="667"/>
      <c r="D114" s="671"/>
      <c r="E114" s="674"/>
      <c r="F114" s="691"/>
      <c r="G114" s="667"/>
      <c r="H114" s="668"/>
      <c r="I114" s="421" t="s">
        <v>593</v>
      </c>
      <c r="J114" s="418"/>
      <c r="K114" s="418">
        <v>405000</v>
      </c>
      <c r="L114" s="418"/>
      <c r="M114" s="418"/>
      <c r="N114" s="420"/>
      <c r="O114" s="420"/>
      <c r="P114" s="420"/>
      <c r="Q114" s="420"/>
    </row>
    <row r="115" spans="1:17" ht="12.75" customHeight="1">
      <c r="A115" s="666" t="s">
        <v>601</v>
      </c>
      <c r="B115" s="667"/>
      <c r="C115" s="667"/>
      <c r="D115" s="671"/>
      <c r="E115" s="674"/>
      <c r="F115" s="691"/>
      <c r="G115" s="667"/>
      <c r="H115" s="668"/>
      <c r="I115" s="422" t="s">
        <v>595</v>
      </c>
      <c r="J115" s="418"/>
      <c r="K115" s="418"/>
      <c r="L115" s="418"/>
      <c r="M115" s="418"/>
      <c r="N115" s="420"/>
      <c r="O115" s="420"/>
      <c r="P115" s="420"/>
      <c r="Q115" s="420"/>
    </row>
    <row r="116" spans="1:17" ht="12.75" customHeight="1">
      <c r="A116" s="666" t="s">
        <v>602</v>
      </c>
      <c r="B116" s="667"/>
      <c r="C116" s="667"/>
      <c r="D116" s="671"/>
      <c r="E116" s="674"/>
      <c r="F116" s="691"/>
      <c r="G116" s="667"/>
      <c r="H116" s="668"/>
      <c r="I116" s="421" t="s">
        <v>597</v>
      </c>
      <c r="J116" s="418"/>
      <c r="K116" s="418"/>
      <c r="L116" s="418"/>
      <c r="M116" s="418"/>
      <c r="N116" s="420"/>
      <c r="O116" s="420"/>
      <c r="P116" s="420"/>
      <c r="Q116" s="420"/>
    </row>
    <row r="117" spans="1:14" ht="12.75" customHeight="1">
      <c r="A117" s="666">
        <f>A113+1</f>
        <v>28</v>
      </c>
      <c r="B117" s="667">
        <v>600</v>
      </c>
      <c r="C117" s="667">
        <v>60016</v>
      </c>
      <c r="D117" s="671">
        <v>6050</v>
      </c>
      <c r="E117" s="674" t="s">
        <v>656</v>
      </c>
      <c r="F117" s="691" t="s">
        <v>590</v>
      </c>
      <c r="G117" s="667" t="s">
        <v>657</v>
      </c>
      <c r="H117" s="668">
        <v>310000</v>
      </c>
      <c r="I117" s="419" t="s">
        <v>592</v>
      </c>
      <c r="J117" s="418"/>
      <c r="K117" s="418"/>
      <c r="L117" s="418">
        <v>10000</v>
      </c>
      <c r="M117" s="418">
        <v>300000</v>
      </c>
      <c r="N117" s="420"/>
    </row>
    <row r="118" spans="1:14" ht="12.75" customHeight="1">
      <c r="A118" s="666" t="s">
        <v>604</v>
      </c>
      <c r="B118" s="667"/>
      <c r="C118" s="667"/>
      <c r="D118" s="671"/>
      <c r="E118" s="674"/>
      <c r="F118" s="691"/>
      <c r="G118" s="667"/>
      <c r="H118" s="668"/>
      <c r="I118" s="421" t="s">
        <v>593</v>
      </c>
      <c r="J118" s="418"/>
      <c r="K118" s="418"/>
      <c r="L118" s="418">
        <v>10000</v>
      </c>
      <c r="M118" s="418">
        <v>300000</v>
      </c>
      <c r="N118" s="420"/>
    </row>
    <row r="119" spans="1:14" ht="12.75" customHeight="1">
      <c r="A119" s="666" t="s">
        <v>605</v>
      </c>
      <c r="B119" s="667"/>
      <c r="C119" s="667"/>
      <c r="D119" s="671"/>
      <c r="E119" s="674"/>
      <c r="F119" s="691"/>
      <c r="G119" s="667"/>
      <c r="H119" s="668"/>
      <c r="I119" s="422" t="s">
        <v>595</v>
      </c>
      <c r="J119" s="418"/>
      <c r="K119" s="418"/>
      <c r="L119" s="418"/>
      <c r="M119" s="418"/>
      <c r="N119" s="420"/>
    </row>
    <row r="120" spans="1:14" ht="12.75" customHeight="1">
      <c r="A120" s="666" t="s">
        <v>606</v>
      </c>
      <c r="B120" s="667"/>
      <c r="C120" s="667"/>
      <c r="D120" s="671"/>
      <c r="E120" s="674"/>
      <c r="F120" s="691"/>
      <c r="G120" s="667"/>
      <c r="H120" s="668"/>
      <c r="I120" s="421" t="s">
        <v>597</v>
      </c>
      <c r="J120" s="418"/>
      <c r="K120" s="418"/>
      <c r="L120" s="418"/>
      <c r="M120" s="418"/>
      <c r="N120" s="420"/>
    </row>
    <row r="121" spans="1:19" ht="12.75" customHeight="1">
      <c r="A121" s="666">
        <f>A117+1</f>
        <v>29</v>
      </c>
      <c r="B121" s="667">
        <v>600</v>
      </c>
      <c r="C121" s="667">
        <v>60016</v>
      </c>
      <c r="D121" s="671">
        <v>6050</v>
      </c>
      <c r="E121" s="674" t="s">
        <v>658</v>
      </c>
      <c r="F121" s="691" t="s">
        <v>590</v>
      </c>
      <c r="G121" s="667" t="s">
        <v>591</v>
      </c>
      <c r="H121" s="668">
        <v>1196000</v>
      </c>
      <c r="I121" s="419" t="s">
        <v>592</v>
      </c>
      <c r="J121" s="418"/>
      <c r="K121" s="418">
        <v>524000</v>
      </c>
      <c r="L121" s="418">
        <v>650000</v>
      </c>
      <c r="M121" s="418"/>
      <c r="N121" s="420"/>
      <c r="O121" s="412"/>
      <c r="P121" s="412"/>
      <c r="Q121" s="412"/>
      <c r="R121" s="412"/>
      <c r="S121" s="412"/>
    </row>
    <row r="122" spans="1:19" ht="12.75" customHeight="1">
      <c r="A122" s="666" t="s">
        <v>608</v>
      </c>
      <c r="B122" s="667"/>
      <c r="C122" s="667"/>
      <c r="D122" s="671"/>
      <c r="E122" s="674"/>
      <c r="F122" s="691"/>
      <c r="G122" s="667"/>
      <c r="H122" s="668"/>
      <c r="I122" s="421" t="s">
        <v>593</v>
      </c>
      <c r="J122" s="418"/>
      <c r="K122" s="418">
        <v>524000</v>
      </c>
      <c r="L122" s="418">
        <v>650000</v>
      </c>
      <c r="M122" s="418"/>
      <c r="N122" s="420"/>
      <c r="O122" s="412"/>
      <c r="P122" s="412"/>
      <c r="Q122" s="412"/>
      <c r="R122" s="412"/>
      <c r="S122" s="412"/>
    </row>
    <row r="123" spans="1:19" ht="12.75" customHeight="1">
      <c r="A123" s="666" t="s">
        <v>609</v>
      </c>
      <c r="B123" s="667"/>
      <c r="C123" s="667"/>
      <c r="D123" s="671"/>
      <c r="E123" s="674"/>
      <c r="F123" s="691"/>
      <c r="G123" s="667"/>
      <c r="H123" s="668"/>
      <c r="I123" s="422" t="s">
        <v>595</v>
      </c>
      <c r="J123" s="418"/>
      <c r="K123" s="418"/>
      <c r="L123" s="418"/>
      <c r="M123" s="418"/>
      <c r="N123" s="420"/>
      <c r="O123" s="412"/>
      <c r="P123" s="412"/>
      <c r="Q123" s="412"/>
      <c r="R123" s="412"/>
      <c r="S123" s="412"/>
    </row>
    <row r="124" spans="1:19" ht="12.75" customHeight="1">
      <c r="A124" s="666" t="s">
        <v>610</v>
      </c>
      <c r="B124" s="667"/>
      <c r="C124" s="667"/>
      <c r="D124" s="671"/>
      <c r="E124" s="674"/>
      <c r="F124" s="691"/>
      <c r="G124" s="667"/>
      <c r="H124" s="668"/>
      <c r="I124" s="421" t="s">
        <v>597</v>
      </c>
      <c r="J124" s="418"/>
      <c r="K124" s="418"/>
      <c r="L124" s="418"/>
      <c r="M124" s="418"/>
      <c r="N124" s="420"/>
      <c r="O124" s="412"/>
      <c r="P124" s="412"/>
      <c r="Q124" s="412"/>
      <c r="R124" s="412"/>
      <c r="S124" s="412"/>
    </row>
    <row r="125" spans="1:17" ht="12.75" customHeight="1">
      <c r="A125" s="666">
        <f>A121+1</f>
        <v>30</v>
      </c>
      <c r="B125" s="667">
        <v>600</v>
      </c>
      <c r="C125" s="667">
        <v>60016</v>
      </c>
      <c r="D125" s="671">
        <v>6050</v>
      </c>
      <c r="E125" s="674" t="s">
        <v>659</v>
      </c>
      <c r="F125" s="691" t="s">
        <v>590</v>
      </c>
      <c r="G125" s="667">
        <v>2011</v>
      </c>
      <c r="H125" s="668">
        <v>250000</v>
      </c>
      <c r="I125" s="419" t="s">
        <v>592</v>
      </c>
      <c r="J125" s="418"/>
      <c r="K125" s="418">
        <v>250000</v>
      </c>
      <c r="L125" s="418"/>
      <c r="M125" s="418"/>
      <c r="N125" s="420"/>
      <c r="O125" s="412"/>
      <c r="P125" s="412"/>
      <c r="Q125" s="412"/>
    </row>
    <row r="126" spans="1:17" ht="12.75" customHeight="1">
      <c r="A126" s="666" t="s">
        <v>613</v>
      </c>
      <c r="B126" s="667"/>
      <c r="C126" s="667"/>
      <c r="D126" s="671"/>
      <c r="E126" s="674"/>
      <c r="F126" s="691"/>
      <c r="G126" s="667"/>
      <c r="H126" s="668"/>
      <c r="I126" s="421" t="s">
        <v>593</v>
      </c>
      <c r="J126" s="418"/>
      <c r="K126" s="418">
        <v>250000</v>
      </c>
      <c r="L126" s="418"/>
      <c r="M126" s="418"/>
      <c r="N126" s="420"/>
      <c r="O126" s="412"/>
      <c r="P126" s="412"/>
      <c r="Q126" s="412"/>
    </row>
    <row r="127" spans="1:17" ht="12.75" customHeight="1">
      <c r="A127" s="666" t="s">
        <v>614</v>
      </c>
      <c r="B127" s="667"/>
      <c r="C127" s="667"/>
      <c r="D127" s="671"/>
      <c r="E127" s="674"/>
      <c r="F127" s="691"/>
      <c r="G127" s="667"/>
      <c r="H127" s="668"/>
      <c r="I127" s="422" t="s">
        <v>595</v>
      </c>
      <c r="J127" s="418"/>
      <c r="K127" s="418"/>
      <c r="L127" s="418"/>
      <c r="M127" s="418"/>
      <c r="N127" s="420"/>
      <c r="O127" s="412"/>
      <c r="P127" s="412"/>
      <c r="Q127" s="412"/>
    </row>
    <row r="128" spans="1:17" ht="12.75" customHeight="1">
      <c r="A128" s="666" t="s">
        <v>615</v>
      </c>
      <c r="B128" s="667"/>
      <c r="C128" s="667"/>
      <c r="D128" s="671"/>
      <c r="E128" s="674"/>
      <c r="F128" s="691"/>
      <c r="G128" s="667"/>
      <c r="H128" s="668"/>
      <c r="I128" s="421" t="s">
        <v>597</v>
      </c>
      <c r="J128" s="418"/>
      <c r="K128" s="418"/>
      <c r="L128" s="418"/>
      <c r="M128" s="418"/>
      <c r="N128" s="420"/>
      <c r="O128" s="412"/>
      <c r="P128" s="412"/>
      <c r="Q128" s="412"/>
    </row>
    <row r="129" spans="1:14" ht="12.75" customHeight="1">
      <c r="A129" s="666">
        <f>A125+1</f>
        <v>31</v>
      </c>
      <c r="B129" s="667">
        <v>600</v>
      </c>
      <c r="C129" s="667">
        <v>60016</v>
      </c>
      <c r="D129" s="671">
        <v>6050</v>
      </c>
      <c r="E129" s="674" t="s">
        <v>660</v>
      </c>
      <c r="F129" s="691" t="s">
        <v>590</v>
      </c>
      <c r="G129" s="667">
        <v>2012</v>
      </c>
      <c r="H129" s="668">
        <v>60000</v>
      </c>
      <c r="I129" s="419" t="s">
        <v>592</v>
      </c>
      <c r="J129" s="418"/>
      <c r="K129" s="418"/>
      <c r="L129" s="418">
        <v>60000</v>
      </c>
      <c r="M129" s="418"/>
      <c r="N129" s="420"/>
    </row>
    <row r="130" spans="1:14" ht="12.75" customHeight="1">
      <c r="A130" s="666" t="s">
        <v>618</v>
      </c>
      <c r="B130" s="667"/>
      <c r="C130" s="667"/>
      <c r="D130" s="671"/>
      <c r="E130" s="674"/>
      <c r="F130" s="691"/>
      <c r="G130" s="667"/>
      <c r="H130" s="668"/>
      <c r="I130" s="421" t="s">
        <v>593</v>
      </c>
      <c r="J130" s="418"/>
      <c r="K130" s="418"/>
      <c r="L130" s="418">
        <v>60000</v>
      </c>
      <c r="M130" s="418"/>
      <c r="N130" s="420"/>
    </row>
    <row r="131" spans="1:14" ht="12.75" customHeight="1">
      <c r="A131" s="666" t="s">
        <v>619</v>
      </c>
      <c r="B131" s="667"/>
      <c r="C131" s="667"/>
      <c r="D131" s="671"/>
      <c r="E131" s="674"/>
      <c r="F131" s="691"/>
      <c r="G131" s="667"/>
      <c r="H131" s="668"/>
      <c r="I131" s="422" t="s">
        <v>595</v>
      </c>
      <c r="J131" s="418"/>
      <c r="K131" s="418"/>
      <c r="L131" s="418"/>
      <c r="M131" s="418"/>
      <c r="N131" s="420"/>
    </row>
    <row r="132" spans="1:14" ht="12.75" customHeight="1">
      <c r="A132" s="666" t="s">
        <v>620</v>
      </c>
      <c r="B132" s="667"/>
      <c r="C132" s="667"/>
      <c r="D132" s="671"/>
      <c r="E132" s="674"/>
      <c r="F132" s="691"/>
      <c r="G132" s="667"/>
      <c r="H132" s="668"/>
      <c r="I132" s="421" t="s">
        <v>597</v>
      </c>
      <c r="J132" s="418"/>
      <c r="K132" s="418"/>
      <c r="L132" s="418"/>
      <c r="M132" s="418"/>
      <c r="N132" s="420"/>
    </row>
    <row r="133" spans="1:19" ht="15" customHeight="1">
      <c r="A133" s="709">
        <v>32</v>
      </c>
      <c r="B133" s="669">
        <v>600</v>
      </c>
      <c r="C133" s="669">
        <v>60016</v>
      </c>
      <c r="D133" s="706">
        <v>6050</v>
      </c>
      <c r="E133" s="705" t="s">
        <v>31</v>
      </c>
      <c r="F133" s="694" t="s">
        <v>590</v>
      </c>
      <c r="G133" s="669" t="s">
        <v>661</v>
      </c>
      <c r="H133" s="670">
        <v>195000</v>
      </c>
      <c r="I133" s="428" t="s">
        <v>592</v>
      </c>
      <c r="J133" s="425">
        <v>190000</v>
      </c>
      <c r="K133" s="423"/>
      <c r="L133" s="423"/>
      <c r="M133" s="423"/>
      <c r="N133" s="420"/>
      <c r="O133" s="412"/>
      <c r="P133" s="412"/>
      <c r="Q133" s="412"/>
      <c r="R133" s="412"/>
      <c r="S133" s="412"/>
    </row>
    <row r="134" spans="1:19" ht="15" customHeight="1">
      <c r="A134" s="709" t="s">
        <v>662</v>
      </c>
      <c r="B134" s="669"/>
      <c r="C134" s="669"/>
      <c r="D134" s="706"/>
      <c r="E134" s="705"/>
      <c r="F134" s="694"/>
      <c r="G134" s="669"/>
      <c r="H134" s="670"/>
      <c r="I134" s="429" t="s">
        <v>593</v>
      </c>
      <c r="J134" s="425">
        <v>190000</v>
      </c>
      <c r="K134" s="423"/>
      <c r="L134" s="423"/>
      <c r="M134" s="423"/>
      <c r="N134" s="420"/>
      <c r="O134" s="412"/>
      <c r="P134" s="412"/>
      <c r="Q134" s="412"/>
      <c r="R134" s="412"/>
      <c r="S134" s="412"/>
    </row>
    <row r="135" spans="1:19" ht="15" customHeight="1">
      <c r="A135" s="709" t="s">
        <v>663</v>
      </c>
      <c r="B135" s="669"/>
      <c r="C135" s="669"/>
      <c r="D135" s="706"/>
      <c r="E135" s="705"/>
      <c r="F135" s="694"/>
      <c r="G135" s="669"/>
      <c r="H135" s="670"/>
      <c r="I135" s="430" t="s">
        <v>595</v>
      </c>
      <c r="J135" s="425"/>
      <c r="K135" s="423"/>
      <c r="L135" s="423"/>
      <c r="M135" s="423"/>
      <c r="N135" s="420"/>
      <c r="O135" s="412"/>
      <c r="P135" s="412"/>
      <c r="Q135" s="412"/>
      <c r="R135" s="412"/>
      <c r="S135" s="412"/>
    </row>
    <row r="136" spans="1:19" ht="15" customHeight="1">
      <c r="A136" s="709" t="s">
        <v>664</v>
      </c>
      <c r="B136" s="669"/>
      <c r="C136" s="669"/>
      <c r="D136" s="706"/>
      <c r="E136" s="705"/>
      <c r="F136" s="694"/>
      <c r="G136" s="669"/>
      <c r="H136" s="670"/>
      <c r="I136" s="429" t="s">
        <v>597</v>
      </c>
      <c r="J136" s="425"/>
      <c r="K136" s="423"/>
      <c r="L136" s="423"/>
      <c r="M136" s="423"/>
      <c r="N136" s="420"/>
      <c r="O136" s="412"/>
      <c r="P136" s="412"/>
      <c r="Q136" s="412"/>
      <c r="R136" s="412"/>
      <c r="S136" s="412"/>
    </row>
    <row r="137" spans="1:14" ht="12.75" customHeight="1">
      <c r="A137" s="666">
        <f>A133+1</f>
        <v>33</v>
      </c>
      <c r="B137" s="667">
        <v>600</v>
      </c>
      <c r="C137" s="667">
        <v>60016</v>
      </c>
      <c r="D137" s="671">
        <v>6050</v>
      </c>
      <c r="E137" s="674" t="s">
        <v>30</v>
      </c>
      <c r="F137" s="691" t="s">
        <v>590</v>
      </c>
      <c r="G137" s="667" t="s">
        <v>665</v>
      </c>
      <c r="H137" s="668">
        <v>350000</v>
      </c>
      <c r="I137" s="419" t="s">
        <v>592</v>
      </c>
      <c r="J137" s="418"/>
      <c r="K137" s="418"/>
      <c r="L137" s="418"/>
      <c r="M137" s="418">
        <v>350000</v>
      </c>
      <c r="N137" s="420"/>
    </row>
    <row r="138" spans="1:14" ht="12.75" customHeight="1">
      <c r="A138" s="666" t="s">
        <v>600</v>
      </c>
      <c r="B138" s="667"/>
      <c r="C138" s="667"/>
      <c r="D138" s="671"/>
      <c r="E138" s="674"/>
      <c r="F138" s="691"/>
      <c r="G138" s="667"/>
      <c r="H138" s="668"/>
      <c r="I138" s="421" t="s">
        <v>593</v>
      </c>
      <c r="J138" s="418"/>
      <c r="K138" s="418"/>
      <c r="L138" s="418"/>
      <c r="M138" s="418">
        <v>350000</v>
      </c>
      <c r="N138" s="420"/>
    </row>
    <row r="139" spans="1:14" ht="12.75" customHeight="1">
      <c r="A139" s="666" t="s">
        <v>601</v>
      </c>
      <c r="B139" s="667"/>
      <c r="C139" s="667"/>
      <c r="D139" s="671"/>
      <c r="E139" s="674"/>
      <c r="F139" s="691"/>
      <c r="G139" s="667"/>
      <c r="H139" s="668"/>
      <c r="I139" s="422" t="s">
        <v>595</v>
      </c>
      <c r="J139" s="418"/>
      <c r="K139" s="418"/>
      <c r="L139" s="418"/>
      <c r="M139" s="418"/>
      <c r="N139" s="420"/>
    </row>
    <row r="140" spans="1:14" ht="12.75" customHeight="1">
      <c r="A140" s="666" t="s">
        <v>602</v>
      </c>
      <c r="B140" s="667"/>
      <c r="C140" s="667"/>
      <c r="D140" s="671"/>
      <c r="E140" s="674"/>
      <c r="F140" s="691"/>
      <c r="G140" s="667"/>
      <c r="H140" s="668"/>
      <c r="I140" s="421" t="s">
        <v>597</v>
      </c>
      <c r="J140" s="418"/>
      <c r="K140" s="418"/>
      <c r="L140" s="418"/>
      <c r="M140" s="418"/>
      <c r="N140" s="420"/>
    </row>
    <row r="141" spans="1:14" ht="12.75" customHeight="1">
      <c r="A141" s="666">
        <v>34</v>
      </c>
      <c r="B141" s="667">
        <v>600</v>
      </c>
      <c r="C141" s="667">
        <v>60016</v>
      </c>
      <c r="D141" s="671">
        <v>6050</v>
      </c>
      <c r="E141" s="674" t="s">
        <v>36</v>
      </c>
      <c r="F141" s="691" t="s">
        <v>590</v>
      </c>
      <c r="G141" s="667">
        <v>2011</v>
      </c>
      <c r="H141" s="668">
        <v>150000</v>
      </c>
      <c r="I141" s="419" t="s">
        <v>592</v>
      </c>
      <c r="J141" s="418"/>
      <c r="K141" s="418">
        <v>150000</v>
      </c>
      <c r="L141" s="418"/>
      <c r="M141" s="418"/>
      <c r="N141" s="420"/>
    </row>
    <row r="142" spans="1:14" ht="12.75" customHeight="1">
      <c r="A142" s="666" t="s">
        <v>608</v>
      </c>
      <c r="B142" s="667"/>
      <c r="C142" s="667"/>
      <c r="D142" s="671"/>
      <c r="E142" s="674"/>
      <c r="F142" s="691"/>
      <c r="G142" s="667"/>
      <c r="H142" s="668"/>
      <c r="I142" s="421" t="s">
        <v>593</v>
      </c>
      <c r="J142" s="418"/>
      <c r="K142" s="418">
        <v>150000</v>
      </c>
      <c r="L142" s="418"/>
      <c r="M142" s="418"/>
      <c r="N142" s="420"/>
    </row>
    <row r="143" spans="1:14" ht="12.75" customHeight="1">
      <c r="A143" s="666" t="s">
        <v>609</v>
      </c>
      <c r="B143" s="667"/>
      <c r="C143" s="667"/>
      <c r="D143" s="671"/>
      <c r="E143" s="674"/>
      <c r="F143" s="691"/>
      <c r="G143" s="667"/>
      <c r="H143" s="668"/>
      <c r="I143" s="422" t="s">
        <v>595</v>
      </c>
      <c r="J143" s="418"/>
      <c r="K143" s="418"/>
      <c r="L143" s="418"/>
      <c r="M143" s="418"/>
      <c r="N143" s="420"/>
    </row>
    <row r="144" spans="1:14" ht="12.75" customHeight="1">
      <c r="A144" s="666" t="s">
        <v>610</v>
      </c>
      <c r="B144" s="667"/>
      <c r="C144" s="667"/>
      <c r="D144" s="671"/>
      <c r="E144" s="674"/>
      <c r="F144" s="691"/>
      <c r="G144" s="667"/>
      <c r="H144" s="668"/>
      <c r="I144" s="421" t="s">
        <v>597</v>
      </c>
      <c r="J144" s="418"/>
      <c r="K144" s="418"/>
      <c r="L144" s="418"/>
      <c r="M144" s="418"/>
      <c r="N144" s="420"/>
    </row>
    <row r="145" spans="1:17" ht="12.75" customHeight="1">
      <c r="A145" s="666">
        <f>A141+1</f>
        <v>35</v>
      </c>
      <c r="B145" s="667">
        <v>600</v>
      </c>
      <c r="C145" s="667">
        <v>60016</v>
      </c>
      <c r="D145" s="671">
        <v>6050</v>
      </c>
      <c r="E145" s="674" t="s">
        <v>666</v>
      </c>
      <c r="F145" s="688" t="s">
        <v>590</v>
      </c>
      <c r="G145" s="667" t="s">
        <v>648</v>
      </c>
      <c r="H145" s="668">
        <v>200000</v>
      </c>
      <c r="I145" s="419" t="s">
        <v>592</v>
      </c>
      <c r="J145" s="418"/>
      <c r="K145" s="418"/>
      <c r="L145" s="418"/>
      <c r="M145" s="418">
        <v>200000</v>
      </c>
      <c r="N145" s="420">
        <f aca="true" t="shared" si="3" ref="N145:Q148">J145+J149+J153+J157+J161+J165+J169+J173+J177+J181+J185</f>
        <v>0</v>
      </c>
      <c r="O145" s="420">
        <f t="shared" si="3"/>
        <v>0</v>
      </c>
      <c r="P145" s="420">
        <f t="shared" si="3"/>
        <v>0</v>
      </c>
      <c r="Q145" s="420">
        <f t="shared" si="3"/>
        <v>11900000</v>
      </c>
    </row>
    <row r="146" spans="1:17" ht="12.75" customHeight="1">
      <c r="A146" s="666" t="s">
        <v>613</v>
      </c>
      <c r="B146" s="667"/>
      <c r="C146" s="667"/>
      <c r="D146" s="671"/>
      <c r="E146" s="674"/>
      <c r="F146" s="689"/>
      <c r="G146" s="667"/>
      <c r="H146" s="668"/>
      <c r="I146" s="421" t="s">
        <v>593</v>
      </c>
      <c r="J146" s="418"/>
      <c r="K146" s="418"/>
      <c r="L146" s="418"/>
      <c r="M146" s="418">
        <v>200000</v>
      </c>
      <c r="N146" s="420">
        <f t="shared" si="3"/>
        <v>0</v>
      </c>
      <c r="O146" s="420">
        <f t="shared" si="3"/>
        <v>0</v>
      </c>
      <c r="P146" s="420">
        <f t="shared" si="3"/>
        <v>0</v>
      </c>
      <c r="Q146" s="420">
        <f t="shared" si="3"/>
        <v>11900000</v>
      </c>
    </row>
    <row r="147" spans="1:17" ht="12.75" customHeight="1">
      <c r="A147" s="666" t="s">
        <v>614</v>
      </c>
      <c r="B147" s="667"/>
      <c r="C147" s="667"/>
      <c r="D147" s="671"/>
      <c r="E147" s="674"/>
      <c r="F147" s="689"/>
      <c r="G147" s="667"/>
      <c r="H147" s="668"/>
      <c r="I147" s="422" t="s">
        <v>595</v>
      </c>
      <c r="J147" s="418"/>
      <c r="K147" s="418"/>
      <c r="L147" s="418"/>
      <c r="M147" s="418"/>
      <c r="N147" s="420">
        <f t="shared" si="3"/>
        <v>0</v>
      </c>
      <c r="O147" s="420">
        <f t="shared" si="3"/>
        <v>0</v>
      </c>
      <c r="P147" s="420">
        <f t="shared" si="3"/>
        <v>0</v>
      </c>
      <c r="Q147" s="420">
        <f t="shared" si="3"/>
        <v>0</v>
      </c>
    </row>
    <row r="148" spans="1:17" ht="12.75" customHeight="1">
      <c r="A148" s="666" t="s">
        <v>615</v>
      </c>
      <c r="B148" s="667"/>
      <c r="C148" s="667"/>
      <c r="D148" s="671"/>
      <c r="E148" s="674"/>
      <c r="F148" s="690"/>
      <c r="G148" s="667"/>
      <c r="H148" s="668"/>
      <c r="I148" s="421" t="s">
        <v>597</v>
      </c>
      <c r="J148" s="418"/>
      <c r="K148" s="418"/>
      <c r="L148" s="418"/>
      <c r="M148" s="418"/>
      <c r="N148" s="420">
        <f t="shared" si="3"/>
        <v>0</v>
      </c>
      <c r="O148" s="420">
        <f t="shared" si="3"/>
        <v>0</v>
      </c>
      <c r="P148" s="420">
        <f t="shared" si="3"/>
        <v>0</v>
      </c>
      <c r="Q148" s="420">
        <f t="shared" si="3"/>
        <v>0</v>
      </c>
    </row>
    <row r="149" spans="1:19" ht="12.75" customHeight="1">
      <c r="A149" s="666">
        <f>A145+1</f>
        <v>36</v>
      </c>
      <c r="B149" s="667">
        <v>600</v>
      </c>
      <c r="C149" s="667">
        <v>60016</v>
      </c>
      <c r="D149" s="671">
        <v>6050</v>
      </c>
      <c r="E149" s="674" t="s">
        <v>667</v>
      </c>
      <c r="F149" s="691" t="s">
        <v>590</v>
      </c>
      <c r="G149" s="667" t="s">
        <v>633</v>
      </c>
      <c r="H149" s="668">
        <v>600000</v>
      </c>
      <c r="I149" s="419" t="s">
        <v>592</v>
      </c>
      <c r="J149" s="418"/>
      <c r="K149" s="418"/>
      <c r="L149" s="418"/>
      <c r="M149" s="418">
        <v>600000</v>
      </c>
      <c r="N149" s="420"/>
      <c r="O149" s="420"/>
      <c r="P149" s="420"/>
      <c r="Q149" s="420"/>
      <c r="R149" s="412"/>
      <c r="S149" s="412"/>
    </row>
    <row r="150" spans="1:19" ht="12.75" customHeight="1">
      <c r="A150" s="666" t="s">
        <v>618</v>
      </c>
      <c r="B150" s="667"/>
      <c r="C150" s="667"/>
      <c r="D150" s="671"/>
      <c r="E150" s="674"/>
      <c r="F150" s="691"/>
      <c r="G150" s="667"/>
      <c r="H150" s="668"/>
      <c r="I150" s="421" t="s">
        <v>593</v>
      </c>
      <c r="J150" s="418"/>
      <c r="K150" s="418"/>
      <c r="L150" s="418"/>
      <c r="M150" s="418">
        <v>600000</v>
      </c>
      <c r="N150" s="420"/>
      <c r="O150" s="420"/>
      <c r="P150" s="420"/>
      <c r="Q150" s="420"/>
      <c r="R150" s="412"/>
      <c r="S150" s="412"/>
    </row>
    <row r="151" spans="1:19" ht="12.75" customHeight="1">
      <c r="A151" s="666" t="s">
        <v>619</v>
      </c>
      <c r="B151" s="667"/>
      <c r="C151" s="667"/>
      <c r="D151" s="671"/>
      <c r="E151" s="674"/>
      <c r="F151" s="691"/>
      <c r="G151" s="667"/>
      <c r="H151" s="668"/>
      <c r="I151" s="422" t="s">
        <v>595</v>
      </c>
      <c r="J151" s="418"/>
      <c r="K151" s="418"/>
      <c r="L151" s="418"/>
      <c r="M151" s="418"/>
      <c r="N151" s="420"/>
      <c r="O151" s="420"/>
      <c r="P151" s="420"/>
      <c r="Q151" s="420"/>
      <c r="R151" s="412"/>
      <c r="S151" s="412"/>
    </row>
    <row r="152" spans="1:19" ht="12.75" customHeight="1">
      <c r="A152" s="666" t="s">
        <v>620</v>
      </c>
      <c r="B152" s="667"/>
      <c r="C152" s="667"/>
      <c r="D152" s="671"/>
      <c r="E152" s="674"/>
      <c r="F152" s="691"/>
      <c r="G152" s="667"/>
      <c r="H152" s="668"/>
      <c r="I152" s="421" t="s">
        <v>597</v>
      </c>
      <c r="J152" s="418"/>
      <c r="K152" s="418"/>
      <c r="L152" s="418"/>
      <c r="M152" s="418"/>
      <c r="N152" s="420"/>
      <c r="O152" s="420"/>
      <c r="P152" s="420"/>
      <c r="Q152" s="420"/>
      <c r="R152" s="412"/>
      <c r="S152" s="412"/>
    </row>
    <row r="153" spans="1:17" ht="12.75" customHeight="1">
      <c r="A153" s="666">
        <f>A149+1</f>
        <v>37</v>
      </c>
      <c r="B153" s="667">
        <v>600</v>
      </c>
      <c r="C153" s="667">
        <v>60016</v>
      </c>
      <c r="D153" s="671">
        <v>6050</v>
      </c>
      <c r="E153" s="674" t="s">
        <v>668</v>
      </c>
      <c r="F153" s="691" t="s">
        <v>590</v>
      </c>
      <c r="G153" s="667" t="s">
        <v>607</v>
      </c>
      <c r="H153" s="668">
        <v>300000</v>
      </c>
      <c r="I153" s="419" t="s">
        <v>592</v>
      </c>
      <c r="J153" s="418"/>
      <c r="K153" s="418"/>
      <c r="L153" s="418"/>
      <c r="M153" s="418">
        <v>300000</v>
      </c>
      <c r="N153" s="420"/>
      <c r="O153" s="412"/>
      <c r="P153" s="412"/>
      <c r="Q153" s="412"/>
    </row>
    <row r="154" spans="1:17" ht="12.75" customHeight="1">
      <c r="A154" s="666" t="s">
        <v>623</v>
      </c>
      <c r="B154" s="667"/>
      <c r="C154" s="667"/>
      <c r="D154" s="671"/>
      <c r="E154" s="674"/>
      <c r="F154" s="691"/>
      <c r="G154" s="667"/>
      <c r="H154" s="668"/>
      <c r="I154" s="421" t="s">
        <v>593</v>
      </c>
      <c r="J154" s="418"/>
      <c r="K154" s="418"/>
      <c r="L154" s="418"/>
      <c r="M154" s="418">
        <v>300000</v>
      </c>
      <c r="N154" s="420"/>
      <c r="O154" s="412"/>
      <c r="P154" s="412"/>
      <c r="Q154" s="412"/>
    </row>
    <row r="155" spans="1:17" ht="12.75" customHeight="1">
      <c r="A155" s="666" t="s">
        <v>624</v>
      </c>
      <c r="B155" s="667"/>
      <c r="C155" s="667"/>
      <c r="D155" s="671"/>
      <c r="E155" s="674"/>
      <c r="F155" s="691"/>
      <c r="G155" s="667"/>
      <c r="H155" s="668"/>
      <c r="I155" s="422" t="s">
        <v>595</v>
      </c>
      <c r="J155" s="418"/>
      <c r="K155" s="418"/>
      <c r="L155" s="418"/>
      <c r="M155" s="418"/>
      <c r="N155" s="420"/>
      <c r="O155" s="412"/>
      <c r="P155" s="412"/>
      <c r="Q155" s="412"/>
    </row>
    <row r="156" spans="1:17" ht="12.75" customHeight="1">
      <c r="A156" s="666" t="s">
        <v>625</v>
      </c>
      <c r="B156" s="667"/>
      <c r="C156" s="667"/>
      <c r="D156" s="671"/>
      <c r="E156" s="674"/>
      <c r="F156" s="691"/>
      <c r="G156" s="667"/>
      <c r="H156" s="668"/>
      <c r="I156" s="421" t="s">
        <v>597</v>
      </c>
      <c r="J156" s="418"/>
      <c r="K156" s="418"/>
      <c r="L156" s="418"/>
      <c r="M156" s="418"/>
      <c r="N156" s="420"/>
      <c r="O156" s="412"/>
      <c r="P156" s="412"/>
      <c r="Q156" s="412"/>
    </row>
    <row r="157" spans="1:14" ht="12.75" customHeight="1">
      <c r="A157" s="709">
        <f>A153+1</f>
        <v>38</v>
      </c>
      <c r="B157" s="669">
        <v>600</v>
      </c>
      <c r="C157" s="669">
        <v>60016</v>
      </c>
      <c r="D157" s="706">
        <v>6050</v>
      </c>
      <c r="E157" s="705" t="s">
        <v>669</v>
      </c>
      <c r="F157" s="694" t="s">
        <v>590</v>
      </c>
      <c r="G157" s="710">
        <v>2013</v>
      </c>
      <c r="H157" s="711">
        <v>600000</v>
      </c>
      <c r="I157" s="424" t="s">
        <v>592</v>
      </c>
      <c r="J157" s="423"/>
      <c r="K157" s="423"/>
      <c r="L157" s="423"/>
      <c r="M157" s="423">
        <v>600000</v>
      </c>
      <c r="N157" s="420"/>
    </row>
    <row r="158" spans="1:14" ht="12.75" customHeight="1">
      <c r="A158" s="709" t="s">
        <v>662</v>
      </c>
      <c r="B158" s="669"/>
      <c r="C158" s="669"/>
      <c r="D158" s="706"/>
      <c r="E158" s="705"/>
      <c r="F158" s="694"/>
      <c r="G158" s="710"/>
      <c r="H158" s="712"/>
      <c r="I158" s="426" t="s">
        <v>593</v>
      </c>
      <c r="J158" s="423"/>
      <c r="K158" s="423"/>
      <c r="L158" s="423"/>
      <c r="M158" s="423">
        <v>600000</v>
      </c>
      <c r="N158" s="420"/>
    </row>
    <row r="159" spans="1:14" ht="12.75" customHeight="1">
      <c r="A159" s="709" t="s">
        <v>663</v>
      </c>
      <c r="B159" s="669"/>
      <c r="C159" s="669"/>
      <c r="D159" s="706"/>
      <c r="E159" s="705"/>
      <c r="F159" s="694"/>
      <c r="G159" s="710"/>
      <c r="H159" s="712"/>
      <c r="I159" s="427" t="s">
        <v>595</v>
      </c>
      <c r="J159" s="423"/>
      <c r="K159" s="423"/>
      <c r="L159" s="423"/>
      <c r="M159" s="423"/>
      <c r="N159" s="420"/>
    </row>
    <row r="160" spans="1:14" ht="12.75" customHeight="1">
      <c r="A160" s="709" t="s">
        <v>664</v>
      </c>
      <c r="B160" s="669"/>
      <c r="C160" s="669"/>
      <c r="D160" s="706"/>
      <c r="E160" s="705"/>
      <c r="F160" s="694"/>
      <c r="G160" s="710"/>
      <c r="H160" s="713"/>
      <c r="I160" s="426" t="s">
        <v>597</v>
      </c>
      <c r="J160" s="423"/>
      <c r="K160" s="423"/>
      <c r="L160" s="423"/>
      <c r="M160" s="423"/>
      <c r="N160" s="420"/>
    </row>
    <row r="161" spans="1:14" ht="12.75" customHeight="1">
      <c r="A161" s="666">
        <f>A157+1</f>
        <v>39</v>
      </c>
      <c r="B161" s="667">
        <v>600</v>
      </c>
      <c r="C161" s="667">
        <v>60016</v>
      </c>
      <c r="D161" s="671">
        <v>6050</v>
      </c>
      <c r="E161" s="674" t="s">
        <v>57</v>
      </c>
      <c r="F161" s="691" t="s">
        <v>590</v>
      </c>
      <c r="G161" s="667" t="s">
        <v>633</v>
      </c>
      <c r="H161" s="668">
        <v>800000</v>
      </c>
      <c r="I161" s="419" t="s">
        <v>592</v>
      </c>
      <c r="J161" s="418"/>
      <c r="K161" s="418"/>
      <c r="L161" s="418"/>
      <c r="M161" s="418">
        <v>800000</v>
      </c>
      <c r="N161" s="420"/>
    </row>
    <row r="162" spans="1:14" ht="12.75" customHeight="1">
      <c r="A162" s="666" t="s">
        <v>604</v>
      </c>
      <c r="B162" s="667"/>
      <c r="C162" s="667"/>
      <c r="D162" s="671"/>
      <c r="E162" s="674"/>
      <c r="F162" s="691"/>
      <c r="G162" s="667"/>
      <c r="H162" s="668"/>
      <c r="I162" s="421" t="s">
        <v>593</v>
      </c>
      <c r="J162" s="418"/>
      <c r="K162" s="418"/>
      <c r="L162" s="418"/>
      <c r="M162" s="418">
        <v>800000</v>
      </c>
      <c r="N162" s="420"/>
    </row>
    <row r="163" spans="1:14" ht="12.75" customHeight="1">
      <c r="A163" s="666" t="s">
        <v>605</v>
      </c>
      <c r="B163" s="667"/>
      <c r="C163" s="667"/>
      <c r="D163" s="671"/>
      <c r="E163" s="674"/>
      <c r="F163" s="691"/>
      <c r="G163" s="667"/>
      <c r="H163" s="668"/>
      <c r="I163" s="422" t="s">
        <v>595</v>
      </c>
      <c r="J163" s="418"/>
      <c r="K163" s="418"/>
      <c r="L163" s="418"/>
      <c r="M163" s="418"/>
      <c r="N163" s="420"/>
    </row>
    <row r="164" spans="1:14" ht="12.75" customHeight="1">
      <c r="A164" s="666" t="s">
        <v>606</v>
      </c>
      <c r="B164" s="667"/>
      <c r="C164" s="667"/>
      <c r="D164" s="671"/>
      <c r="E164" s="674"/>
      <c r="F164" s="691"/>
      <c r="G164" s="667"/>
      <c r="H164" s="668"/>
      <c r="I164" s="421" t="s">
        <v>597</v>
      </c>
      <c r="J164" s="418"/>
      <c r="K164" s="418"/>
      <c r="L164" s="418"/>
      <c r="M164" s="418"/>
      <c r="N164" s="420"/>
    </row>
    <row r="165" spans="1:14" ht="12.75" customHeight="1">
      <c r="A165" s="666">
        <f>A161+1</f>
        <v>40</v>
      </c>
      <c r="B165" s="667">
        <v>600</v>
      </c>
      <c r="C165" s="667">
        <v>60016</v>
      </c>
      <c r="D165" s="671">
        <v>6050</v>
      </c>
      <c r="E165" s="674" t="s">
        <v>670</v>
      </c>
      <c r="F165" s="691" t="s">
        <v>590</v>
      </c>
      <c r="G165" s="667" t="s">
        <v>671</v>
      </c>
      <c r="H165" s="668">
        <v>500000</v>
      </c>
      <c r="I165" s="419" t="s">
        <v>592</v>
      </c>
      <c r="J165" s="418"/>
      <c r="K165" s="418"/>
      <c r="L165" s="418"/>
      <c r="M165" s="418">
        <v>500000</v>
      </c>
      <c r="N165" s="420"/>
    </row>
    <row r="166" spans="1:14" ht="12.75" customHeight="1">
      <c r="A166" s="666" t="s">
        <v>600</v>
      </c>
      <c r="B166" s="667"/>
      <c r="C166" s="667"/>
      <c r="D166" s="671"/>
      <c r="E166" s="674"/>
      <c r="F166" s="691"/>
      <c r="G166" s="667"/>
      <c r="H166" s="668"/>
      <c r="I166" s="421" t="s">
        <v>593</v>
      </c>
      <c r="J166" s="418"/>
      <c r="K166" s="418"/>
      <c r="L166" s="418"/>
      <c r="M166" s="418">
        <v>500000</v>
      </c>
      <c r="N166" s="420"/>
    </row>
    <row r="167" spans="1:14" ht="12.75" customHeight="1">
      <c r="A167" s="666" t="s">
        <v>601</v>
      </c>
      <c r="B167" s="667"/>
      <c r="C167" s="667"/>
      <c r="D167" s="671"/>
      <c r="E167" s="674"/>
      <c r="F167" s="691"/>
      <c r="G167" s="667"/>
      <c r="H167" s="668"/>
      <c r="I167" s="422" t="s">
        <v>595</v>
      </c>
      <c r="J167" s="418"/>
      <c r="K167" s="418"/>
      <c r="L167" s="418"/>
      <c r="M167" s="418"/>
      <c r="N167" s="420"/>
    </row>
    <row r="168" spans="1:14" ht="12.75" customHeight="1">
      <c r="A168" s="666" t="s">
        <v>602</v>
      </c>
      <c r="B168" s="667"/>
      <c r="C168" s="667"/>
      <c r="D168" s="671"/>
      <c r="E168" s="674"/>
      <c r="F168" s="691"/>
      <c r="G168" s="667"/>
      <c r="H168" s="668"/>
      <c r="I168" s="421" t="s">
        <v>597</v>
      </c>
      <c r="J168" s="418"/>
      <c r="K168" s="418"/>
      <c r="L168" s="418"/>
      <c r="M168" s="418"/>
      <c r="N168" s="420"/>
    </row>
    <row r="169" spans="1:19" ht="12.75" customHeight="1">
      <c r="A169" s="666">
        <v>41</v>
      </c>
      <c r="B169" s="667">
        <v>600</v>
      </c>
      <c r="C169" s="667">
        <v>60016</v>
      </c>
      <c r="D169" s="671">
        <v>6050</v>
      </c>
      <c r="E169" s="674" t="s">
        <v>672</v>
      </c>
      <c r="F169" s="691" t="s">
        <v>590</v>
      </c>
      <c r="G169" s="667" t="s">
        <v>673</v>
      </c>
      <c r="H169" s="668">
        <v>2500000</v>
      </c>
      <c r="I169" s="419" t="s">
        <v>592</v>
      </c>
      <c r="J169" s="418"/>
      <c r="K169" s="418"/>
      <c r="L169" s="418"/>
      <c r="M169" s="418">
        <v>2500000</v>
      </c>
      <c r="N169" s="420"/>
      <c r="O169" s="412"/>
      <c r="P169" s="412"/>
      <c r="Q169" s="412"/>
      <c r="R169" s="412"/>
      <c r="S169" s="412"/>
    </row>
    <row r="170" spans="1:19" ht="12.75" customHeight="1">
      <c r="A170" s="666" t="s">
        <v>613</v>
      </c>
      <c r="B170" s="667"/>
      <c r="C170" s="667"/>
      <c r="D170" s="671"/>
      <c r="E170" s="674"/>
      <c r="F170" s="691"/>
      <c r="G170" s="667"/>
      <c r="H170" s="668"/>
      <c r="I170" s="421" t="s">
        <v>593</v>
      </c>
      <c r="J170" s="418"/>
      <c r="K170" s="418"/>
      <c r="L170" s="418"/>
      <c r="M170" s="418">
        <v>2500000</v>
      </c>
      <c r="N170" s="420"/>
      <c r="O170" s="412"/>
      <c r="P170" s="412"/>
      <c r="Q170" s="412"/>
      <c r="R170" s="412"/>
      <c r="S170" s="412"/>
    </row>
    <row r="171" spans="1:19" ht="12.75" customHeight="1">
      <c r="A171" s="666" t="s">
        <v>614</v>
      </c>
      <c r="B171" s="667"/>
      <c r="C171" s="667"/>
      <c r="D171" s="671"/>
      <c r="E171" s="674"/>
      <c r="F171" s="691"/>
      <c r="G171" s="667"/>
      <c r="H171" s="668"/>
      <c r="I171" s="422" t="s">
        <v>595</v>
      </c>
      <c r="J171" s="418"/>
      <c r="K171" s="418"/>
      <c r="L171" s="418"/>
      <c r="M171" s="418"/>
      <c r="N171" s="420"/>
      <c r="O171" s="412"/>
      <c r="P171" s="412"/>
      <c r="Q171" s="412"/>
      <c r="R171" s="412"/>
      <c r="S171" s="412"/>
    </row>
    <row r="172" spans="1:19" ht="12.75" customHeight="1">
      <c r="A172" s="666" t="s">
        <v>615</v>
      </c>
      <c r="B172" s="667"/>
      <c r="C172" s="667"/>
      <c r="D172" s="671"/>
      <c r="E172" s="674"/>
      <c r="F172" s="691"/>
      <c r="G172" s="667"/>
      <c r="H172" s="668"/>
      <c r="I172" s="421" t="s">
        <v>597</v>
      </c>
      <c r="J172" s="418"/>
      <c r="K172" s="418"/>
      <c r="L172" s="418"/>
      <c r="M172" s="418"/>
      <c r="N172" s="420"/>
      <c r="O172" s="412"/>
      <c r="P172" s="412"/>
      <c r="Q172" s="412"/>
      <c r="R172" s="412"/>
      <c r="S172" s="412"/>
    </row>
    <row r="173" spans="1:19" ht="12.75" customHeight="1">
      <c r="A173" s="666">
        <v>42</v>
      </c>
      <c r="B173" s="667">
        <v>600</v>
      </c>
      <c r="C173" s="667">
        <v>60016</v>
      </c>
      <c r="D173" s="671">
        <v>6050</v>
      </c>
      <c r="E173" s="674" t="s">
        <v>674</v>
      </c>
      <c r="F173" s="691" t="s">
        <v>590</v>
      </c>
      <c r="G173" s="667" t="s">
        <v>675</v>
      </c>
      <c r="H173" s="668">
        <v>2000000</v>
      </c>
      <c r="I173" s="419" t="s">
        <v>592</v>
      </c>
      <c r="J173" s="418"/>
      <c r="K173" s="418"/>
      <c r="L173" s="418"/>
      <c r="M173" s="418">
        <v>2000000</v>
      </c>
      <c r="N173" s="420"/>
      <c r="O173" s="412"/>
      <c r="P173" s="412"/>
      <c r="Q173" s="412"/>
      <c r="R173" s="412"/>
      <c r="S173" s="412"/>
    </row>
    <row r="174" spans="1:19" ht="12.75" customHeight="1">
      <c r="A174" s="666" t="s">
        <v>604</v>
      </c>
      <c r="B174" s="667"/>
      <c r="C174" s="667"/>
      <c r="D174" s="671"/>
      <c r="E174" s="674"/>
      <c r="F174" s="691"/>
      <c r="G174" s="667"/>
      <c r="H174" s="668"/>
      <c r="I174" s="421" t="s">
        <v>593</v>
      </c>
      <c r="J174" s="418"/>
      <c r="K174" s="418"/>
      <c r="L174" s="418"/>
      <c r="M174" s="418">
        <v>2000000</v>
      </c>
      <c r="N174" s="420"/>
      <c r="O174" s="412"/>
      <c r="P174" s="412"/>
      <c r="Q174" s="412"/>
      <c r="R174" s="412"/>
      <c r="S174" s="412"/>
    </row>
    <row r="175" spans="1:19" ht="12.75" customHeight="1">
      <c r="A175" s="666" t="s">
        <v>605</v>
      </c>
      <c r="B175" s="667"/>
      <c r="C175" s="667"/>
      <c r="D175" s="671"/>
      <c r="E175" s="674"/>
      <c r="F175" s="691"/>
      <c r="G175" s="667"/>
      <c r="H175" s="668"/>
      <c r="I175" s="422" t="s">
        <v>595</v>
      </c>
      <c r="J175" s="418"/>
      <c r="K175" s="418"/>
      <c r="L175" s="418"/>
      <c r="M175" s="418"/>
      <c r="N175" s="420"/>
      <c r="O175" s="412"/>
      <c r="P175" s="412"/>
      <c r="Q175" s="412"/>
      <c r="R175" s="412"/>
      <c r="S175" s="412"/>
    </row>
    <row r="176" spans="1:19" ht="12.75" customHeight="1">
      <c r="A176" s="666" t="s">
        <v>606</v>
      </c>
      <c r="B176" s="667"/>
      <c r="C176" s="667"/>
      <c r="D176" s="671"/>
      <c r="E176" s="674"/>
      <c r="F176" s="691"/>
      <c r="G176" s="667"/>
      <c r="H176" s="668"/>
      <c r="I176" s="421" t="s">
        <v>597</v>
      </c>
      <c r="J176" s="418"/>
      <c r="K176" s="418"/>
      <c r="L176" s="418"/>
      <c r="M176" s="418"/>
      <c r="N176" s="420"/>
      <c r="O176" s="412"/>
      <c r="P176" s="412"/>
      <c r="Q176" s="412"/>
      <c r="R176" s="412"/>
      <c r="S176" s="412"/>
    </row>
    <row r="177" spans="1:14" ht="12.75" customHeight="1">
      <c r="A177" s="666">
        <f>A173+1</f>
        <v>43</v>
      </c>
      <c r="B177" s="667">
        <v>600</v>
      </c>
      <c r="C177" s="667">
        <v>60016</v>
      </c>
      <c r="D177" s="671">
        <v>6050</v>
      </c>
      <c r="E177" s="674" t="s">
        <v>676</v>
      </c>
      <c r="F177" s="691" t="s">
        <v>590</v>
      </c>
      <c r="G177" s="667" t="s">
        <v>673</v>
      </c>
      <c r="H177" s="668">
        <v>2400000</v>
      </c>
      <c r="I177" s="419" t="s">
        <v>592</v>
      </c>
      <c r="J177" s="418"/>
      <c r="K177" s="418"/>
      <c r="L177" s="418"/>
      <c r="M177" s="418">
        <v>2400000</v>
      </c>
      <c r="N177" s="420"/>
    </row>
    <row r="178" spans="1:14" ht="12.75" customHeight="1">
      <c r="A178" s="666" t="s">
        <v>600</v>
      </c>
      <c r="B178" s="667"/>
      <c r="C178" s="667"/>
      <c r="D178" s="671"/>
      <c r="E178" s="674"/>
      <c r="F178" s="691"/>
      <c r="G178" s="667"/>
      <c r="H178" s="668"/>
      <c r="I178" s="421" t="s">
        <v>593</v>
      </c>
      <c r="J178" s="418"/>
      <c r="K178" s="418"/>
      <c r="L178" s="418"/>
      <c r="M178" s="418">
        <v>2400000</v>
      </c>
      <c r="N178" s="420"/>
    </row>
    <row r="179" spans="1:14" ht="12.75" customHeight="1">
      <c r="A179" s="666" t="s">
        <v>601</v>
      </c>
      <c r="B179" s="667"/>
      <c r="C179" s="667"/>
      <c r="D179" s="671"/>
      <c r="E179" s="674"/>
      <c r="F179" s="691"/>
      <c r="G179" s="667"/>
      <c r="H179" s="668"/>
      <c r="I179" s="422" t="s">
        <v>595</v>
      </c>
      <c r="J179" s="418"/>
      <c r="K179" s="418"/>
      <c r="L179" s="418"/>
      <c r="M179" s="418"/>
      <c r="N179" s="420"/>
    </row>
    <row r="180" spans="1:14" ht="12.75" customHeight="1">
      <c r="A180" s="666" t="s">
        <v>602</v>
      </c>
      <c r="B180" s="667"/>
      <c r="C180" s="667"/>
      <c r="D180" s="671"/>
      <c r="E180" s="674"/>
      <c r="F180" s="691"/>
      <c r="G180" s="667"/>
      <c r="H180" s="668"/>
      <c r="I180" s="421" t="s">
        <v>597</v>
      </c>
      <c r="J180" s="418"/>
      <c r="K180" s="418"/>
      <c r="L180" s="418"/>
      <c r="M180" s="418"/>
      <c r="N180" s="420"/>
    </row>
    <row r="181" spans="1:19" ht="12.75" customHeight="1">
      <c r="A181" s="666">
        <f>A177+1</f>
        <v>44</v>
      </c>
      <c r="B181" s="667">
        <v>600</v>
      </c>
      <c r="C181" s="667">
        <v>60016</v>
      </c>
      <c r="D181" s="671">
        <v>6050</v>
      </c>
      <c r="E181" s="674" t="s">
        <v>677</v>
      </c>
      <c r="F181" s="691" t="s">
        <v>590</v>
      </c>
      <c r="G181" s="667" t="s">
        <v>673</v>
      </c>
      <c r="H181" s="668">
        <v>1500000</v>
      </c>
      <c r="I181" s="419" t="s">
        <v>592</v>
      </c>
      <c r="J181" s="418"/>
      <c r="K181" s="418"/>
      <c r="L181" s="418"/>
      <c r="M181" s="418">
        <v>1500000</v>
      </c>
      <c r="N181" s="420"/>
      <c r="O181" s="412"/>
      <c r="P181" s="412"/>
      <c r="Q181" s="412"/>
      <c r="R181" s="412"/>
      <c r="S181" s="412"/>
    </row>
    <row r="182" spans="1:19" ht="12.75" customHeight="1">
      <c r="A182" s="666" t="s">
        <v>604</v>
      </c>
      <c r="B182" s="667"/>
      <c r="C182" s="667"/>
      <c r="D182" s="671"/>
      <c r="E182" s="674"/>
      <c r="F182" s="691"/>
      <c r="G182" s="667"/>
      <c r="H182" s="668"/>
      <c r="I182" s="421" t="s">
        <v>593</v>
      </c>
      <c r="J182" s="418"/>
      <c r="K182" s="418"/>
      <c r="L182" s="418"/>
      <c r="M182" s="418">
        <v>1500000</v>
      </c>
      <c r="N182" s="420"/>
      <c r="O182" s="412"/>
      <c r="P182" s="412"/>
      <c r="Q182" s="412"/>
      <c r="R182" s="412"/>
      <c r="S182" s="412"/>
    </row>
    <row r="183" spans="1:19" ht="12.75" customHeight="1">
      <c r="A183" s="666" t="s">
        <v>605</v>
      </c>
      <c r="B183" s="667"/>
      <c r="C183" s="667"/>
      <c r="D183" s="671"/>
      <c r="E183" s="674"/>
      <c r="F183" s="691"/>
      <c r="G183" s="667"/>
      <c r="H183" s="668"/>
      <c r="I183" s="422" t="s">
        <v>595</v>
      </c>
      <c r="J183" s="418"/>
      <c r="K183" s="418"/>
      <c r="L183" s="418"/>
      <c r="M183" s="418"/>
      <c r="N183" s="420"/>
      <c r="O183" s="412"/>
      <c r="P183" s="412"/>
      <c r="Q183" s="412"/>
      <c r="R183" s="412"/>
      <c r="S183" s="412"/>
    </row>
    <row r="184" spans="1:19" ht="12.75" customHeight="1">
      <c r="A184" s="666" t="s">
        <v>606</v>
      </c>
      <c r="B184" s="667"/>
      <c r="C184" s="667"/>
      <c r="D184" s="671"/>
      <c r="E184" s="674"/>
      <c r="F184" s="691"/>
      <c r="G184" s="667"/>
      <c r="H184" s="668"/>
      <c r="I184" s="421" t="s">
        <v>597</v>
      </c>
      <c r="J184" s="418"/>
      <c r="K184" s="418"/>
      <c r="L184" s="418"/>
      <c r="M184" s="418"/>
      <c r="N184" s="420"/>
      <c r="O184" s="412"/>
      <c r="P184" s="412"/>
      <c r="Q184" s="412"/>
      <c r="R184" s="412"/>
      <c r="S184" s="412"/>
    </row>
    <row r="185" spans="1:17" ht="12.75" customHeight="1">
      <c r="A185" s="666">
        <f>A181+1</f>
        <v>45</v>
      </c>
      <c r="B185" s="667">
        <v>600</v>
      </c>
      <c r="C185" s="667">
        <v>60016</v>
      </c>
      <c r="D185" s="671">
        <v>6050</v>
      </c>
      <c r="E185" s="674" t="s">
        <v>678</v>
      </c>
      <c r="F185" s="691" t="s">
        <v>590</v>
      </c>
      <c r="G185" s="667" t="s">
        <v>673</v>
      </c>
      <c r="H185" s="668">
        <v>500000</v>
      </c>
      <c r="I185" s="419" t="s">
        <v>592</v>
      </c>
      <c r="J185" s="418"/>
      <c r="K185" s="418"/>
      <c r="L185" s="418"/>
      <c r="M185" s="418">
        <v>500000</v>
      </c>
      <c r="N185" s="420"/>
      <c r="O185" s="420"/>
      <c r="P185" s="420"/>
      <c r="Q185" s="420"/>
    </row>
    <row r="186" spans="1:17" ht="12.75" customHeight="1">
      <c r="A186" s="666" t="s">
        <v>608</v>
      </c>
      <c r="B186" s="667"/>
      <c r="C186" s="667"/>
      <c r="D186" s="671"/>
      <c r="E186" s="674"/>
      <c r="F186" s="691"/>
      <c r="G186" s="667"/>
      <c r="H186" s="668"/>
      <c r="I186" s="421" t="s">
        <v>593</v>
      </c>
      <c r="J186" s="418"/>
      <c r="K186" s="418"/>
      <c r="L186" s="418"/>
      <c r="M186" s="418">
        <v>500000</v>
      </c>
      <c r="N186" s="420"/>
      <c r="O186" s="420"/>
      <c r="P186" s="420"/>
      <c r="Q186" s="420"/>
    </row>
    <row r="187" spans="1:17" ht="12.75" customHeight="1">
      <c r="A187" s="666" t="s">
        <v>609</v>
      </c>
      <c r="B187" s="667"/>
      <c r="C187" s="667"/>
      <c r="D187" s="671"/>
      <c r="E187" s="674"/>
      <c r="F187" s="691"/>
      <c r="G187" s="667"/>
      <c r="H187" s="668"/>
      <c r="I187" s="422" t="s">
        <v>595</v>
      </c>
      <c r="J187" s="418"/>
      <c r="K187" s="418"/>
      <c r="L187" s="418"/>
      <c r="M187" s="418"/>
      <c r="N187" s="420"/>
      <c r="O187" s="420"/>
      <c r="P187" s="420"/>
      <c r="Q187" s="420"/>
    </row>
    <row r="188" spans="1:17" ht="12.75" customHeight="1">
      <c r="A188" s="666" t="s">
        <v>610</v>
      </c>
      <c r="B188" s="667"/>
      <c r="C188" s="667"/>
      <c r="D188" s="671"/>
      <c r="E188" s="674"/>
      <c r="F188" s="691"/>
      <c r="G188" s="667"/>
      <c r="H188" s="668"/>
      <c r="I188" s="421" t="s">
        <v>597</v>
      </c>
      <c r="J188" s="418"/>
      <c r="K188" s="418"/>
      <c r="L188" s="418"/>
      <c r="M188" s="418"/>
      <c r="N188" s="420"/>
      <c r="O188" s="420"/>
      <c r="P188" s="420"/>
      <c r="Q188" s="420"/>
    </row>
    <row r="189" spans="1:17" ht="12.75" customHeight="1">
      <c r="A189" s="666">
        <v>46</v>
      </c>
      <c r="B189" s="667">
        <v>600</v>
      </c>
      <c r="C189" s="667">
        <v>60016</v>
      </c>
      <c r="D189" s="671">
        <v>6050</v>
      </c>
      <c r="E189" s="674" t="s">
        <v>679</v>
      </c>
      <c r="F189" s="691" t="s">
        <v>590</v>
      </c>
      <c r="G189" s="667" t="s">
        <v>673</v>
      </c>
      <c r="H189" s="668">
        <v>2200000</v>
      </c>
      <c r="I189" s="419" t="s">
        <v>592</v>
      </c>
      <c r="J189" s="418"/>
      <c r="K189" s="418"/>
      <c r="L189" s="418"/>
      <c r="M189" s="418">
        <v>2200000</v>
      </c>
      <c r="N189" s="420">
        <f aca="true" t="shared" si="4" ref="N189:Q192">J189+J193+J197+J201+J205+J209+J213+J217+J221+J225+J229+J237</f>
        <v>1512000</v>
      </c>
      <c r="O189" s="420">
        <f t="shared" si="4"/>
        <v>2116000</v>
      </c>
      <c r="P189" s="420">
        <f t="shared" si="4"/>
        <v>2855000</v>
      </c>
      <c r="Q189" s="420">
        <f t="shared" si="4"/>
        <v>2200000</v>
      </c>
    </row>
    <row r="190" spans="1:17" ht="12.75" customHeight="1">
      <c r="A190" s="666" t="s">
        <v>618</v>
      </c>
      <c r="B190" s="667"/>
      <c r="C190" s="667"/>
      <c r="D190" s="671"/>
      <c r="E190" s="674"/>
      <c r="F190" s="691"/>
      <c r="G190" s="667"/>
      <c r="H190" s="668"/>
      <c r="I190" s="421" t="s">
        <v>593</v>
      </c>
      <c r="J190" s="418"/>
      <c r="K190" s="418"/>
      <c r="L190" s="418"/>
      <c r="M190" s="418">
        <v>2200000</v>
      </c>
      <c r="N190" s="420">
        <f t="shared" si="4"/>
        <v>1512000</v>
      </c>
      <c r="O190" s="420">
        <f t="shared" si="4"/>
        <v>2116000</v>
      </c>
      <c r="P190" s="420">
        <f t="shared" si="4"/>
        <v>2855000</v>
      </c>
      <c r="Q190" s="420">
        <f t="shared" si="4"/>
        <v>2200000</v>
      </c>
    </row>
    <row r="191" spans="1:17" ht="12.75" customHeight="1">
      <c r="A191" s="666" t="s">
        <v>619</v>
      </c>
      <c r="B191" s="667"/>
      <c r="C191" s="667"/>
      <c r="D191" s="671"/>
      <c r="E191" s="674"/>
      <c r="F191" s="691"/>
      <c r="G191" s="667"/>
      <c r="H191" s="668"/>
      <c r="I191" s="422" t="s">
        <v>595</v>
      </c>
      <c r="J191" s="418"/>
      <c r="K191" s="418"/>
      <c r="L191" s="418"/>
      <c r="M191" s="418"/>
      <c r="N191" s="420">
        <f t="shared" si="4"/>
        <v>0</v>
      </c>
      <c r="O191" s="420">
        <f t="shared" si="4"/>
        <v>0</v>
      </c>
      <c r="P191" s="420">
        <f t="shared" si="4"/>
        <v>0</v>
      </c>
      <c r="Q191" s="420">
        <f t="shared" si="4"/>
        <v>0</v>
      </c>
    </row>
    <row r="192" spans="1:17" ht="12.75" customHeight="1">
      <c r="A192" s="666" t="s">
        <v>620</v>
      </c>
      <c r="B192" s="667"/>
      <c r="C192" s="667"/>
      <c r="D192" s="671"/>
      <c r="E192" s="674"/>
      <c r="F192" s="691"/>
      <c r="G192" s="667"/>
      <c r="H192" s="668"/>
      <c r="I192" s="421" t="s">
        <v>597</v>
      </c>
      <c r="J192" s="418"/>
      <c r="K192" s="418"/>
      <c r="L192" s="418"/>
      <c r="M192" s="418"/>
      <c r="N192" s="420">
        <f t="shared" si="4"/>
        <v>0</v>
      </c>
      <c r="O192" s="420">
        <f t="shared" si="4"/>
        <v>0</v>
      </c>
      <c r="P192" s="420">
        <f t="shared" si="4"/>
        <v>0</v>
      </c>
      <c r="Q192" s="420">
        <f t="shared" si="4"/>
        <v>0</v>
      </c>
    </row>
    <row r="193" spans="1:14" ht="12.75" customHeight="1">
      <c r="A193" s="709">
        <f>A189+1</f>
        <v>47</v>
      </c>
      <c r="B193" s="710">
        <v>600</v>
      </c>
      <c r="C193" s="669">
        <v>60016</v>
      </c>
      <c r="D193" s="706">
        <v>6050</v>
      </c>
      <c r="E193" s="708" t="s">
        <v>680</v>
      </c>
      <c r="F193" s="694" t="s">
        <v>681</v>
      </c>
      <c r="G193" s="669" t="s">
        <v>646</v>
      </c>
      <c r="H193" s="670">
        <v>163000</v>
      </c>
      <c r="I193" s="428" t="s">
        <v>592</v>
      </c>
      <c r="J193" s="425">
        <v>160000</v>
      </c>
      <c r="K193" s="423"/>
      <c r="L193" s="423"/>
      <c r="M193" s="423"/>
      <c r="N193" s="420"/>
    </row>
    <row r="194" spans="1:14" ht="12.75" customHeight="1">
      <c r="A194" s="709" t="s">
        <v>600</v>
      </c>
      <c r="B194" s="710"/>
      <c r="C194" s="669"/>
      <c r="D194" s="706"/>
      <c r="E194" s="708"/>
      <c r="F194" s="694"/>
      <c r="G194" s="694"/>
      <c r="H194" s="670"/>
      <c r="I194" s="429" t="s">
        <v>593</v>
      </c>
      <c r="J194" s="425">
        <v>160000</v>
      </c>
      <c r="K194" s="423"/>
      <c r="L194" s="423"/>
      <c r="M194" s="423"/>
      <c r="N194" s="420"/>
    </row>
    <row r="195" spans="1:14" ht="12.75" customHeight="1">
      <c r="A195" s="709" t="s">
        <v>601</v>
      </c>
      <c r="B195" s="710"/>
      <c r="C195" s="669"/>
      <c r="D195" s="706"/>
      <c r="E195" s="708"/>
      <c r="F195" s="694"/>
      <c r="G195" s="694"/>
      <c r="H195" s="670"/>
      <c r="I195" s="430" t="s">
        <v>595</v>
      </c>
      <c r="J195" s="425"/>
      <c r="K195" s="423"/>
      <c r="L195" s="423"/>
      <c r="M195" s="423"/>
      <c r="N195" s="420"/>
    </row>
    <row r="196" spans="1:14" ht="12.75" customHeight="1">
      <c r="A196" s="709" t="s">
        <v>602</v>
      </c>
      <c r="B196" s="710"/>
      <c r="C196" s="669"/>
      <c r="D196" s="706"/>
      <c r="E196" s="708"/>
      <c r="F196" s="694"/>
      <c r="G196" s="694"/>
      <c r="H196" s="670"/>
      <c r="I196" s="429" t="s">
        <v>597</v>
      </c>
      <c r="J196" s="425"/>
      <c r="K196" s="423"/>
      <c r="L196" s="423"/>
      <c r="M196" s="423"/>
      <c r="N196" s="420"/>
    </row>
    <row r="197" spans="1:14" ht="12.75" customHeight="1">
      <c r="A197" s="663">
        <v>48</v>
      </c>
      <c r="B197" s="667">
        <v>600</v>
      </c>
      <c r="C197" s="667">
        <v>60016</v>
      </c>
      <c r="D197" s="671">
        <v>6050</v>
      </c>
      <c r="E197" s="674" t="s">
        <v>682</v>
      </c>
      <c r="F197" s="691" t="s">
        <v>590</v>
      </c>
      <c r="G197" s="667" t="s">
        <v>683</v>
      </c>
      <c r="H197" s="668">
        <v>586000</v>
      </c>
      <c r="I197" s="428" t="s">
        <v>592</v>
      </c>
      <c r="J197" s="418">
        <v>31000</v>
      </c>
      <c r="K197" s="418">
        <v>555000</v>
      </c>
      <c r="L197" s="418"/>
      <c r="M197" s="418"/>
      <c r="N197" s="420"/>
    </row>
    <row r="198" spans="1:14" ht="12.75" customHeight="1">
      <c r="A198" s="664"/>
      <c r="B198" s="667"/>
      <c r="C198" s="667"/>
      <c r="D198" s="671"/>
      <c r="E198" s="674"/>
      <c r="F198" s="691"/>
      <c r="G198" s="667"/>
      <c r="H198" s="668"/>
      <c r="I198" s="421" t="s">
        <v>593</v>
      </c>
      <c r="J198" s="418">
        <v>31000</v>
      </c>
      <c r="K198" s="418">
        <v>555000</v>
      </c>
      <c r="L198" s="418"/>
      <c r="M198" s="418"/>
      <c r="N198" s="420"/>
    </row>
    <row r="199" spans="1:14" ht="12.75" customHeight="1">
      <c r="A199" s="664"/>
      <c r="B199" s="667"/>
      <c r="C199" s="667"/>
      <c r="D199" s="671"/>
      <c r="E199" s="674"/>
      <c r="F199" s="691"/>
      <c r="G199" s="667"/>
      <c r="H199" s="668"/>
      <c r="I199" s="422" t="s">
        <v>595</v>
      </c>
      <c r="J199" s="418"/>
      <c r="K199" s="418"/>
      <c r="L199" s="418"/>
      <c r="M199" s="418"/>
      <c r="N199" s="420"/>
    </row>
    <row r="200" spans="1:14" ht="12.75" customHeight="1">
      <c r="A200" s="665"/>
      <c r="B200" s="667"/>
      <c r="C200" s="667"/>
      <c r="D200" s="671"/>
      <c r="E200" s="674"/>
      <c r="F200" s="691"/>
      <c r="G200" s="667"/>
      <c r="H200" s="668"/>
      <c r="I200" s="421" t="s">
        <v>597</v>
      </c>
      <c r="J200" s="418"/>
      <c r="K200" s="418"/>
      <c r="L200" s="418"/>
      <c r="M200" s="418"/>
      <c r="N200" s="420"/>
    </row>
    <row r="201" spans="1:14" ht="12.75" customHeight="1">
      <c r="A201" s="663">
        <v>49</v>
      </c>
      <c r="B201" s="667">
        <v>600</v>
      </c>
      <c r="C201" s="667">
        <v>60016</v>
      </c>
      <c r="D201" s="671">
        <v>6050</v>
      </c>
      <c r="E201" s="674" t="s">
        <v>684</v>
      </c>
      <c r="F201" s="691" t="s">
        <v>590</v>
      </c>
      <c r="G201" s="667">
        <v>2010</v>
      </c>
      <c r="H201" s="668">
        <v>65000</v>
      </c>
      <c r="I201" s="428" t="s">
        <v>592</v>
      </c>
      <c r="J201" s="418">
        <v>65000</v>
      </c>
      <c r="K201" s="418"/>
      <c r="L201" s="418"/>
      <c r="M201" s="418"/>
      <c r="N201" s="420"/>
    </row>
    <row r="202" spans="1:14" ht="12.75" customHeight="1">
      <c r="A202" s="664"/>
      <c r="B202" s="667"/>
      <c r="C202" s="667"/>
      <c r="D202" s="671"/>
      <c r="E202" s="674"/>
      <c r="F202" s="691"/>
      <c r="G202" s="667"/>
      <c r="H202" s="668"/>
      <c r="I202" s="421" t="s">
        <v>593</v>
      </c>
      <c r="J202" s="418">
        <v>65000</v>
      </c>
      <c r="K202" s="418"/>
      <c r="L202" s="418"/>
      <c r="M202" s="418"/>
      <c r="N202" s="420"/>
    </row>
    <row r="203" spans="1:14" ht="12.75" customHeight="1">
      <c r="A203" s="664"/>
      <c r="B203" s="667"/>
      <c r="C203" s="667"/>
      <c r="D203" s="671"/>
      <c r="E203" s="674"/>
      <c r="F203" s="691"/>
      <c r="G203" s="667"/>
      <c r="H203" s="668"/>
      <c r="I203" s="422" t="s">
        <v>595</v>
      </c>
      <c r="J203" s="418">
        <v>0</v>
      </c>
      <c r="K203" s="418"/>
      <c r="L203" s="418"/>
      <c r="M203" s="418"/>
      <c r="N203" s="420"/>
    </row>
    <row r="204" spans="1:14" ht="12.75" customHeight="1">
      <c r="A204" s="665"/>
      <c r="B204" s="667"/>
      <c r="C204" s="667"/>
      <c r="D204" s="671"/>
      <c r="E204" s="674"/>
      <c r="F204" s="691"/>
      <c r="G204" s="667"/>
      <c r="H204" s="684"/>
      <c r="I204" s="421" t="s">
        <v>597</v>
      </c>
      <c r="J204" s="418">
        <v>0</v>
      </c>
      <c r="K204" s="418"/>
      <c r="L204" s="418"/>
      <c r="M204" s="418"/>
      <c r="N204" s="420"/>
    </row>
    <row r="205" spans="1:14" ht="12.75" customHeight="1">
      <c r="A205" s="666">
        <v>50</v>
      </c>
      <c r="B205" s="667">
        <v>600</v>
      </c>
      <c r="C205" s="667">
        <v>60016</v>
      </c>
      <c r="D205" s="671">
        <v>6300</v>
      </c>
      <c r="E205" s="673" t="s">
        <v>685</v>
      </c>
      <c r="F205" s="691" t="s">
        <v>681</v>
      </c>
      <c r="G205" s="667">
        <v>2010</v>
      </c>
      <c r="H205" s="660">
        <v>220000</v>
      </c>
      <c r="I205" s="419" t="s">
        <v>592</v>
      </c>
      <c r="J205" s="418">
        <v>220000</v>
      </c>
      <c r="K205" s="418"/>
      <c r="L205" s="418"/>
      <c r="M205" s="418"/>
      <c r="N205" s="420"/>
    </row>
    <row r="206" spans="1:14" ht="12.75" customHeight="1">
      <c r="A206" s="666" t="s">
        <v>604</v>
      </c>
      <c r="B206" s="667"/>
      <c r="C206" s="667"/>
      <c r="D206" s="671"/>
      <c r="E206" s="673"/>
      <c r="F206" s="691"/>
      <c r="G206" s="691"/>
      <c r="H206" s="661"/>
      <c r="I206" s="421" t="s">
        <v>593</v>
      </c>
      <c r="J206" s="418">
        <v>220000</v>
      </c>
      <c r="K206" s="418"/>
      <c r="L206" s="418"/>
      <c r="M206" s="418"/>
      <c r="N206" s="420"/>
    </row>
    <row r="207" spans="1:14" ht="12.75" customHeight="1">
      <c r="A207" s="666" t="s">
        <v>605</v>
      </c>
      <c r="B207" s="667"/>
      <c r="C207" s="667"/>
      <c r="D207" s="671"/>
      <c r="E207" s="673"/>
      <c r="F207" s="691"/>
      <c r="G207" s="691"/>
      <c r="H207" s="661"/>
      <c r="I207" s="422" t="s">
        <v>595</v>
      </c>
      <c r="J207" s="418"/>
      <c r="K207" s="418"/>
      <c r="L207" s="418"/>
      <c r="M207" s="418"/>
      <c r="N207" s="420"/>
    </row>
    <row r="208" spans="1:14" ht="12.75" customHeight="1">
      <c r="A208" s="666" t="s">
        <v>606</v>
      </c>
      <c r="B208" s="667"/>
      <c r="C208" s="667"/>
      <c r="D208" s="671"/>
      <c r="E208" s="673"/>
      <c r="F208" s="691"/>
      <c r="G208" s="691"/>
      <c r="H208" s="662"/>
      <c r="I208" s="421" t="s">
        <v>597</v>
      </c>
      <c r="J208" s="418"/>
      <c r="K208" s="418"/>
      <c r="L208" s="418"/>
      <c r="M208" s="418"/>
      <c r="N208" s="420"/>
    </row>
    <row r="209" spans="1:14" ht="12.75" customHeight="1">
      <c r="A209" s="663">
        <v>51</v>
      </c>
      <c r="B209" s="667">
        <v>600</v>
      </c>
      <c r="C209" s="667">
        <v>60016</v>
      </c>
      <c r="D209" s="671">
        <v>6300</v>
      </c>
      <c r="E209" s="674" t="s">
        <v>84</v>
      </c>
      <c r="F209" s="691" t="s">
        <v>681</v>
      </c>
      <c r="G209" s="667">
        <v>2010</v>
      </c>
      <c r="H209" s="668">
        <v>200000</v>
      </c>
      <c r="I209" s="419" t="s">
        <v>592</v>
      </c>
      <c r="J209" s="418">
        <v>200000</v>
      </c>
      <c r="K209" s="418"/>
      <c r="L209" s="418"/>
      <c r="M209" s="418"/>
      <c r="N209" s="420"/>
    </row>
    <row r="210" spans="1:14" ht="12.75" customHeight="1">
      <c r="A210" s="664"/>
      <c r="B210" s="667"/>
      <c r="C210" s="667"/>
      <c r="D210" s="671"/>
      <c r="E210" s="674"/>
      <c r="F210" s="691"/>
      <c r="G210" s="667"/>
      <c r="H210" s="668"/>
      <c r="I210" s="421" t="s">
        <v>593</v>
      </c>
      <c r="J210" s="418">
        <v>200000</v>
      </c>
      <c r="K210" s="418"/>
      <c r="L210" s="418"/>
      <c r="M210" s="418"/>
      <c r="N210" s="420"/>
    </row>
    <row r="211" spans="1:14" ht="12.75" customHeight="1">
      <c r="A211" s="664"/>
      <c r="B211" s="667"/>
      <c r="C211" s="667"/>
      <c r="D211" s="671"/>
      <c r="E211" s="674"/>
      <c r="F211" s="691"/>
      <c r="G211" s="667"/>
      <c r="H211" s="668"/>
      <c r="I211" s="422" t="s">
        <v>595</v>
      </c>
      <c r="J211" s="418"/>
      <c r="K211" s="418"/>
      <c r="L211" s="418"/>
      <c r="M211" s="418"/>
      <c r="N211" s="420"/>
    </row>
    <row r="212" spans="1:14" ht="12.75" customHeight="1">
      <c r="A212" s="665"/>
      <c r="B212" s="667"/>
      <c r="C212" s="667"/>
      <c r="D212" s="671"/>
      <c r="E212" s="674"/>
      <c r="F212" s="691"/>
      <c r="G212" s="667"/>
      <c r="H212" s="684"/>
      <c r="I212" s="421" t="s">
        <v>597</v>
      </c>
      <c r="J212" s="418"/>
      <c r="K212" s="418"/>
      <c r="L212" s="418"/>
      <c r="M212" s="418"/>
      <c r="N212" s="420"/>
    </row>
    <row r="213" spans="1:14" ht="12.75" customHeight="1">
      <c r="A213" s="666">
        <f>A209+1</f>
        <v>52</v>
      </c>
      <c r="B213" s="667">
        <v>600</v>
      </c>
      <c r="C213" s="667">
        <v>60017</v>
      </c>
      <c r="D213" s="671">
        <v>6050</v>
      </c>
      <c r="E213" s="674" t="s">
        <v>686</v>
      </c>
      <c r="F213" s="688" t="s">
        <v>590</v>
      </c>
      <c r="G213" s="667" t="s">
        <v>646</v>
      </c>
      <c r="H213" s="668">
        <v>70000</v>
      </c>
      <c r="I213" s="419" t="s">
        <v>592</v>
      </c>
      <c r="J213" s="418">
        <v>70000</v>
      </c>
      <c r="K213" s="418"/>
      <c r="L213" s="418"/>
      <c r="M213" s="418"/>
      <c r="N213" s="420"/>
    </row>
    <row r="214" spans="1:14" ht="12.75" customHeight="1">
      <c r="A214" s="666" t="s">
        <v>623</v>
      </c>
      <c r="B214" s="667"/>
      <c r="C214" s="667"/>
      <c r="D214" s="671"/>
      <c r="E214" s="674"/>
      <c r="F214" s="689"/>
      <c r="G214" s="667"/>
      <c r="H214" s="668"/>
      <c r="I214" s="421" t="s">
        <v>593</v>
      </c>
      <c r="J214" s="418">
        <v>70000</v>
      </c>
      <c r="K214" s="418"/>
      <c r="L214" s="418"/>
      <c r="M214" s="418"/>
      <c r="N214" s="420"/>
    </row>
    <row r="215" spans="1:14" ht="12.75" customHeight="1">
      <c r="A215" s="666" t="s">
        <v>624</v>
      </c>
      <c r="B215" s="667"/>
      <c r="C215" s="667"/>
      <c r="D215" s="671"/>
      <c r="E215" s="674"/>
      <c r="F215" s="689"/>
      <c r="G215" s="667"/>
      <c r="H215" s="668"/>
      <c r="I215" s="422" t="s">
        <v>595</v>
      </c>
      <c r="J215" s="418"/>
      <c r="K215" s="418"/>
      <c r="L215" s="418"/>
      <c r="M215" s="418"/>
      <c r="N215" s="420"/>
    </row>
    <row r="216" spans="1:14" ht="12.75" customHeight="1">
      <c r="A216" s="666" t="s">
        <v>625</v>
      </c>
      <c r="B216" s="667"/>
      <c r="C216" s="667"/>
      <c r="D216" s="671"/>
      <c r="E216" s="674"/>
      <c r="F216" s="690"/>
      <c r="G216" s="667"/>
      <c r="H216" s="668"/>
      <c r="I216" s="421" t="s">
        <v>597</v>
      </c>
      <c r="J216" s="418"/>
      <c r="K216" s="418"/>
      <c r="L216" s="418"/>
      <c r="M216" s="418"/>
      <c r="N216" s="420"/>
    </row>
    <row r="217" spans="1:14" ht="12.75" customHeight="1">
      <c r="A217" s="663">
        <v>53</v>
      </c>
      <c r="B217" s="657">
        <v>700</v>
      </c>
      <c r="C217" s="657">
        <v>70004</v>
      </c>
      <c r="D217" s="678">
        <v>6060</v>
      </c>
      <c r="E217" s="681" t="s">
        <v>687</v>
      </c>
      <c r="F217" s="688" t="s">
        <v>85</v>
      </c>
      <c r="G217" s="657">
        <v>2010</v>
      </c>
      <c r="H217" s="660">
        <v>20000</v>
      </c>
      <c r="I217" s="428" t="s">
        <v>592</v>
      </c>
      <c r="J217" s="418">
        <v>20000</v>
      </c>
      <c r="K217" s="418"/>
      <c r="L217" s="418"/>
      <c r="M217" s="418"/>
      <c r="N217" s="420"/>
    </row>
    <row r="218" spans="1:14" ht="12.75" customHeight="1">
      <c r="A218" s="664"/>
      <c r="B218" s="658"/>
      <c r="C218" s="658"/>
      <c r="D218" s="679"/>
      <c r="E218" s="682"/>
      <c r="F218" s="689"/>
      <c r="G218" s="658"/>
      <c r="H218" s="661"/>
      <c r="I218" s="421" t="s">
        <v>593</v>
      </c>
      <c r="J218" s="418">
        <v>20000</v>
      </c>
      <c r="K218" s="418"/>
      <c r="L218" s="418"/>
      <c r="M218" s="418"/>
      <c r="N218" s="420"/>
    </row>
    <row r="219" spans="1:14" ht="12.75" customHeight="1">
      <c r="A219" s="664"/>
      <c r="B219" s="658"/>
      <c r="C219" s="658"/>
      <c r="D219" s="679"/>
      <c r="E219" s="682"/>
      <c r="F219" s="689"/>
      <c r="G219" s="658"/>
      <c r="H219" s="661"/>
      <c r="I219" s="422" t="s">
        <v>595</v>
      </c>
      <c r="J219" s="418"/>
      <c r="K219" s="418"/>
      <c r="L219" s="418"/>
      <c r="M219" s="418"/>
      <c r="N219" s="420"/>
    </row>
    <row r="220" spans="1:14" ht="12.75" customHeight="1">
      <c r="A220" s="665"/>
      <c r="B220" s="659"/>
      <c r="C220" s="659"/>
      <c r="D220" s="680"/>
      <c r="E220" s="683"/>
      <c r="F220" s="690"/>
      <c r="G220" s="659"/>
      <c r="H220" s="662"/>
      <c r="I220" s="421" t="s">
        <v>597</v>
      </c>
      <c r="J220" s="418"/>
      <c r="K220" s="418"/>
      <c r="L220" s="418"/>
      <c r="M220" s="418"/>
      <c r="N220" s="420"/>
    </row>
    <row r="221" spans="1:14" ht="12.75" customHeight="1">
      <c r="A221" s="666">
        <f>A217+1</f>
        <v>54</v>
      </c>
      <c r="B221" s="667">
        <v>700</v>
      </c>
      <c r="C221" s="667">
        <v>70005</v>
      </c>
      <c r="D221" s="671">
        <v>6060</v>
      </c>
      <c r="E221" s="674" t="s">
        <v>688</v>
      </c>
      <c r="F221" s="691" t="s">
        <v>80</v>
      </c>
      <c r="G221" s="667">
        <v>2010</v>
      </c>
      <c r="H221" s="668">
        <v>150000</v>
      </c>
      <c r="I221" s="428" t="s">
        <v>592</v>
      </c>
      <c r="J221" s="418">
        <v>150000</v>
      </c>
      <c r="K221" s="418"/>
      <c r="L221" s="418"/>
      <c r="M221" s="418"/>
      <c r="N221" s="420"/>
    </row>
    <row r="222" spans="1:14" ht="12.75" customHeight="1">
      <c r="A222" s="666" t="s">
        <v>689</v>
      </c>
      <c r="B222" s="667"/>
      <c r="C222" s="667"/>
      <c r="D222" s="671"/>
      <c r="E222" s="674"/>
      <c r="F222" s="691"/>
      <c r="G222" s="667"/>
      <c r="H222" s="668"/>
      <c r="I222" s="421" t="s">
        <v>593</v>
      </c>
      <c r="J222" s="418">
        <v>150000</v>
      </c>
      <c r="K222" s="418"/>
      <c r="L222" s="418"/>
      <c r="M222" s="418"/>
      <c r="N222" s="420"/>
    </row>
    <row r="223" spans="1:14" ht="12.75" customHeight="1">
      <c r="A223" s="666" t="s">
        <v>690</v>
      </c>
      <c r="B223" s="667"/>
      <c r="C223" s="667"/>
      <c r="D223" s="671"/>
      <c r="E223" s="674"/>
      <c r="F223" s="691"/>
      <c r="G223" s="667"/>
      <c r="H223" s="668"/>
      <c r="I223" s="422" t="s">
        <v>595</v>
      </c>
      <c r="J223" s="418"/>
      <c r="K223" s="418"/>
      <c r="L223" s="418"/>
      <c r="M223" s="418"/>
      <c r="N223" s="420"/>
    </row>
    <row r="224" spans="1:14" ht="12.75" customHeight="1">
      <c r="A224" s="666" t="s">
        <v>691</v>
      </c>
      <c r="B224" s="667"/>
      <c r="C224" s="667"/>
      <c r="D224" s="671"/>
      <c r="E224" s="674"/>
      <c r="F224" s="691"/>
      <c r="G224" s="667"/>
      <c r="H224" s="668"/>
      <c r="I224" s="421" t="s">
        <v>597</v>
      </c>
      <c r="J224" s="418"/>
      <c r="K224" s="418"/>
      <c r="L224" s="418"/>
      <c r="M224" s="418"/>
      <c r="N224" s="420"/>
    </row>
    <row r="225" spans="1:14" ht="12.75" customHeight="1">
      <c r="A225" s="666">
        <f>A221+1</f>
        <v>55</v>
      </c>
      <c r="B225" s="667">
        <v>700</v>
      </c>
      <c r="C225" s="667">
        <v>70095</v>
      </c>
      <c r="D225" s="671">
        <v>6050</v>
      </c>
      <c r="E225" s="674" t="s">
        <v>692</v>
      </c>
      <c r="F225" s="691" t="s">
        <v>590</v>
      </c>
      <c r="G225" s="667" t="s">
        <v>646</v>
      </c>
      <c r="H225" s="668">
        <v>16000</v>
      </c>
      <c r="I225" s="428" t="s">
        <v>592</v>
      </c>
      <c r="J225" s="418">
        <v>16000</v>
      </c>
      <c r="K225" s="418"/>
      <c r="L225" s="418"/>
      <c r="M225" s="418"/>
      <c r="N225" s="420"/>
    </row>
    <row r="226" spans="1:14" ht="12.75" customHeight="1">
      <c r="A226" s="666" t="s">
        <v>693</v>
      </c>
      <c r="B226" s="667"/>
      <c r="C226" s="667"/>
      <c r="D226" s="671"/>
      <c r="E226" s="674"/>
      <c r="F226" s="691"/>
      <c r="G226" s="667"/>
      <c r="H226" s="668"/>
      <c r="I226" s="421" t="s">
        <v>593</v>
      </c>
      <c r="J226" s="418">
        <v>16000</v>
      </c>
      <c r="K226" s="418"/>
      <c r="L226" s="418"/>
      <c r="M226" s="418"/>
      <c r="N226" s="420"/>
    </row>
    <row r="227" spans="1:14" ht="12.75" customHeight="1">
      <c r="A227" s="666" t="s">
        <v>694</v>
      </c>
      <c r="B227" s="667"/>
      <c r="C227" s="667"/>
      <c r="D227" s="671"/>
      <c r="E227" s="674"/>
      <c r="F227" s="691"/>
      <c r="G227" s="667"/>
      <c r="H227" s="668"/>
      <c r="I227" s="422" t="s">
        <v>595</v>
      </c>
      <c r="J227" s="418"/>
      <c r="K227" s="418"/>
      <c r="L227" s="418"/>
      <c r="M227" s="418"/>
      <c r="N227" s="420"/>
    </row>
    <row r="228" spans="1:14" ht="12.75" customHeight="1">
      <c r="A228" s="666" t="s">
        <v>695</v>
      </c>
      <c r="B228" s="667"/>
      <c r="C228" s="667"/>
      <c r="D228" s="671"/>
      <c r="E228" s="674"/>
      <c r="F228" s="691"/>
      <c r="G228" s="667"/>
      <c r="H228" s="668"/>
      <c r="I228" s="421" t="s">
        <v>597</v>
      </c>
      <c r="J228" s="418"/>
      <c r="K228" s="418"/>
      <c r="L228" s="418"/>
      <c r="M228" s="418"/>
      <c r="N228" s="420"/>
    </row>
    <row r="229" spans="1:14" ht="12.75" customHeight="1">
      <c r="A229" s="666">
        <f>A225+1</f>
        <v>56</v>
      </c>
      <c r="B229" s="667">
        <v>700</v>
      </c>
      <c r="C229" s="667">
        <v>70095</v>
      </c>
      <c r="D229" s="671">
        <v>6050</v>
      </c>
      <c r="E229" s="674" t="s">
        <v>696</v>
      </c>
      <c r="F229" s="688" t="s">
        <v>590</v>
      </c>
      <c r="G229" s="667" t="s">
        <v>612</v>
      </c>
      <c r="H229" s="668">
        <v>5003000</v>
      </c>
      <c r="I229" s="419" t="s">
        <v>592</v>
      </c>
      <c r="J229" s="418">
        <v>510000</v>
      </c>
      <c r="K229" s="418">
        <v>1561000</v>
      </c>
      <c r="L229" s="418">
        <v>2855000</v>
      </c>
      <c r="M229" s="418"/>
      <c r="N229" s="420"/>
    </row>
    <row r="230" spans="1:14" ht="12.75" customHeight="1">
      <c r="A230" s="666" t="s">
        <v>693</v>
      </c>
      <c r="B230" s="667"/>
      <c r="C230" s="667"/>
      <c r="D230" s="671"/>
      <c r="E230" s="674"/>
      <c r="F230" s="689"/>
      <c r="G230" s="667"/>
      <c r="H230" s="668"/>
      <c r="I230" s="421" t="s">
        <v>593</v>
      </c>
      <c r="J230" s="418">
        <v>510000</v>
      </c>
      <c r="K230" s="418">
        <v>1561000</v>
      </c>
      <c r="L230" s="418">
        <v>2855000</v>
      </c>
      <c r="M230" s="418"/>
      <c r="N230" s="420"/>
    </row>
    <row r="231" spans="1:14" ht="12.75" customHeight="1">
      <c r="A231" s="666" t="s">
        <v>694</v>
      </c>
      <c r="B231" s="667"/>
      <c r="C231" s="667"/>
      <c r="D231" s="671"/>
      <c r="E231" s="674"/>
      <c r="F231" s="689"/>
      <c r="G231" s="667"/>
      <c r="H231" s="668"/>
      <c r="I231" s="422" t="s">
        <v>595</v>
      </c>
      <c r="J231" s="418"/>
      <c r="K231" s="418"/>
      <c r="L231" s="418"/>
      <c r="M231" s="418"/>
      <c r="N231" s="420"/>
    </row>
    <row r="232" spans="1:14" ht="12.75" customHeight="1">
      <c r="A232" s="666" t="s">
        <v>695</v>
      </c>
      <c r="B232" s="667"/>
      <c r="C232" s="667"/>
      <c r="D232" s="671"/>
      <c r="E232" s="674"/>
      <c r="F232" s="690"/>
      <c r="G232" s="667"/>
      <c r="H232" s="668"/>
      <c r="I232" s="421" t="s">
        <v>597</v>
      </c>
      <c r="J232" s="418"/>
      <c r="K232" s="418"/>
      <c r="L232" s="418"/>
      <c r="M232" s="418"/>
      <c r="N232" s="420"/>
    </row>
    <row r="233" spans="1:14" ht="12.75" customHeight="1">
      <c r="A233" s="666">
        <f>A229+1</f>
        <v>57</v>
      </c>
      <c r="B233" s="667">
        <v>710</v>
      </c>
      <c r="C233" s="667">
        <v>71035</v>
      </c>
      <c r="D233" s="671">
        <v>6050</v>
      </c>
      <c r="E233" s="674" t="s">
        <v>697</v>
      </c>
      <c r="F233" s="691" t="s">
        <v>590</v>
      </c>
      <c r="G233" s="667" t="s">
        <v>698</v>
      </c>
      <c r="H233" s="668">
        <v>4871000</v>
      </c>
      <c r="I233" s="419" t="s">
        <v>592</v>
      </c>
      <c r="J233" s="418"/>
      <c r="K233" s="418"/>
      <c r="L233" s="418">
        <v>1200000</v>
      </c>
      <c r="M233" s="418">
        <v>3600000</v>
      </c>
      <c r="N233" s="420"/>
    </row>
    <row r="234" spans="1:14" ht="12.75" customHeight="1">
      <c r="A234" s="666" t="s">
        <v>699</v>
      </c>
      <c r="B234" s="667"/>
      <c r="C234" s="667"/>
      <c r="D234" s="671"/>
      <c r="E234" s="674"/>
      <c r="F234" s="691"/>
      <c r="G234" s="667"/>
      <c r="H234" s="668"/>
      <c r="I234" s="421" t="s">
        <v>593</v>
      </c>
      <c r="J234" s="418"/>
      <c r="K234" s="418"/>
      <c r="L234" s="418">
        <v>1200000</v>
      </c>
      <c r="M234" s="418">
        <v>3600000</v>
      </c>
      <c r="N234" s="420"/>
    </row>
    <row r="235" spans="1:14" ht="12.75" customHeight="1">
      <c r="A235" s="666" t="s">
        <v>700</v>
      </c>
      <c r="B235" s="667"/>
      <c r="C235" s="667"/>
      <c r="D235" s="671"/>
      <c r="E235" s="674"/>
      <c r="F235" s="691"/>
      <c r="G235" s="667"/>
      <c r="H235" s="668"/>
      <c r="I235" s="422" t="s">
        <v>595</v>
      </c>
      <c r="J235" s="418"/>
      <c r="K235" s="418"/>
      <c r="L235" s="418"/>
      <c r="M235" s="418"/>
      <c r="N235" s="420"/>
    </row>
    <row r="236" spans="1:14" ht="12.75" customHeight="1">
      <c r="A236" s="666" t="s">
        <v>701</v>
      </c>
      <c r="B236" s="667"/>
      <c r="C236" s="667"/>
      <c r="D236" s="671"/>
      <c r="E236" s="674"/>
      <c r="F236" s="691"/>
      <c r="G236" s="667"/>
      <c r="H236" s="668"/>
      <c r="I236" s="421" t="s">
        <v>597</v>
      </c>
      <c r="J236" s="418"/>
      <c r="K236" s="418"/>
      <c r="L236" s="418"/>
      <c r="M236" s="418"/>
      <c r="N236" s="420"/>
    </row>
    <row r="237" spans="1:14" ht="12.75" customHeight="1">
      <c r="A237" s="666">
        <f>A233+1</f>
        <v>58</v>
      </c>
      <c r="B237" s="657">
        <v>710</v>
      </c>
      <c r="C237" s="657">
        <v>71035</v>
      </c>
      <c r="D237" s="678">
        <v>6050</v>
      </c>
      <c r="E237" s="685" t="s">
        <v>702</v>
      </c>
      <c r="F237" s="688" t="s">
        <v>590</v>
      </c>
      <c r="G237" s="657" t="s">
        <v>646</v>
      </c>
      <c r="H237" s="660">
        <v>70000</v>
      </c>
      <c r="I237" s="419" t="s">
        <v>592</v>
      </c>
      <c r="J237" s="432">
        <v>70000</v>
      </c>
      <c r="K237" s="418"/>
      <c r="L237" s="418"/>
      <c r="M237" s="418"/>
      <c r="N237" s="420"/>
    </row>
    <row r="238" spans="1:14" ht="12.75" customHeight="1">
      <c r="A238" s="666" t="s">
        <v>699</v>
      </c>
      <c r="B238" s="658"/>
      <c r="C238" s="658"/>
      <c r="D238" s="679"/>
      <c r="E238" s="686"/>
      <c r="F238" s="689"/>
      <c r="G238" s="658"/>
      <c r="H238" s="661"/>
      <c r="I238" s="421" t="s">
        <v>593</v>
      </c>
      <c r="J238" s="433">
        <v>70000</v>
      </c>
      <c r="K238" s="418"/>
      <c r="L238" s="418"/>
      <c r="M238" s="418"/>
      <c r="N238" s="420"/>
    </row>
    <row r="239" spans="1:14" ht="12.75" customHeight="1">
      <c r="A239" s="666" t="s">
        <v>700</v>
      </c>
      <c r="B239" s="658"/>
      <c r="C239" s="658"/>
      <c r="D239" s="679"/>
      <c r="E239" s="686"/>
      <c r="F239" s="689"/>
      <c r="G239" s="658"/>
      <c r="H239" s="661"/>
      <c r="I239" s="422" t="s">
        <v>595</v>
      </c>
      <c r="J239" s="418"/>
      <c r="K239" s="418"/>
      <c r="L239" s="418"/>
      <c r="M239" s="418"/>
      <c r="N239" s="420"/>
    </row>
    <row r="240" spans="1:14" ht="12.75" customHeight="1">
      <c r="A240" s="666" t="s">
        <v>701</v>
      </c>
      <c r="B240" s="659"/>
      <c r="C240" s="659"/>
      <c r="D240" s="680"/>
      <c r="E240" s="687"/>
      <c r="F240" s="690"/>
      <c r="G240" s="659"/>
      <c r="H240" s="662"/>
      <c r="I240" s="421" t="s">
        <v>597</v>
      </c>
      <c r="J240" s="418"/>
      <c r="K240" s="418"/>
      <c r="L240" s="418"/>
      <c r="M240" s="418"/>
      <c r="N240" s="420"/>
    </row>
    <row r="241" spans="1:17" ht="12.75" customHeight="1">
      <c r="A241" s="666">
        <f>A237+1</f>
        <v>59</v>
      </c>
      <c r="B241" s="669">
        <v>710</v>
      </c>
      <c r="C241" s="669">
        <v>71035</v>
      </c>
      <c r="D241" s="706">
        <v>6050</v>
      </c>
      <c r="E241" s="705" t="s">
        <v>703</v>
      </c>
      <c r="F241" s="694" t="s">
        <v>590</v>
      </c>
      <c r="G241" s="669">
        <v>2011</v>
      </c>
      <c r="H241" s="670">
        <v>900000</v>
      </c>
      <c r="I241" s="435" t="s">
        <v>592</v>
      </c>
      <c r="J241" s="423"/>
      <c r="K241" s="425">
        <v>900000</v>
      </c>
      <c r="L241" s="423"/>
      <c r="M241" s="423"/>
      <c r="N241" s="420">
        <f aca="true" t="shared" si="5" ref="N241:Q244">J241+J245+J249+J253+J257+J261+J265+J269+J273+J277</f>
        <v>170000</v>
      </c>
      <c r="O241" s="420">
        <f t="shared" si="5"/>
        <v>2818000</v>
      </c>
      <c r="P241" s="420">
        <f t="shared" si="5"/>
        <v>727000</v>
      </c>
      <c r="Q241" s="420">
        <f t="shared" si="5"/>
        <v>0</v>
      </c>
    </row>
    <row r="242" spans="1:17" ht="12.75" customHeight="1">
      <c r="A242" s="666" t="s">
        <v>693</v>
      </c>
      <c r="B242" s="669"/>
      <c r="C242" s="669"/>
      <c r="D242" s="706"/>
      <c r="E242" s="705"/>
      <c r="F242" s="694"/>
      <c r="G242" s="669"/>
      <c r="H242" s="670"/>
      <c r="I242" s="429" t="s">
        <v>593</v>
      </c>
      <c r="J242" s="423"/>
      <c r="K242" s="425">
        <v>900000</v>
      </c>
      <c r="L242" s="423"/>
      <c r="M242" s="423"/>
      <c r="N242" s="420">
        <f t="shared" si="5"/>
        <v>170000</v>
      </c>
      <c r="O242" s="420">
        <f t="shared" si="5"/>
        <v>2200000</v>
      </c>
      <c r="P242" s="420">
        <f t="shared" si="5"/>
        <v>727000</v>
      </c>
      <c r="Q242" s="420">
        <f t="shared" si="5"/>
        <v>0</v>
      </c>
    </row>
    <row r="243" spans="1:17" ht="12.75" customHeight="1">
      <c r="A243" s="666" t="s">
        <v>694</v>
      </c>
      <c r="B243" s="669"/>
      <c r="C243" s="669"/>
      <c r="D243" s="706"/>
      <c r="E243" s="705"/>
      <c r="F243" s="694"/>
      <c r="G243" s="669"/>
      <c r="H243" s="670"/>
      <c r="I243" s="430" t="s">
        <v>595</v>
      </c>
      <c r="J243" s="423"/>
      <c r="K243" s="423"/>
      <c r="L243" s="423"/>
      <c r="M243" s="423"/>
      <c r="N243" s="420">
        <f t="shared" si="5"/>
        <v>0</v>
      </c>
      <c r="O243" s="420">
        <f t="shared" si="5"/>
        <v>0</v>
      </c>
      <c r="P243" s="420">
        <f t="shared" si="5"/>
        <v>0</v>
      </c>
      <c r="Q243" s="420">
        <f t="shared" si="5"/>
        <v>0</v>
      </c>
    </row>
    <row r="244" spans="1:17" ht="12.75" customHeight="1">
      <c r="A244" s="666" t="s">
        <v>695</v>
      </c>
      <c r="B244" s="669"/>
      <c r="C244" s="669"/>
      <c r="D244" s="706"/>
      <c r="E244" s="705"/>
      <c r="F244" s="694"/>
      <c r="G244" s="669"/>
      <c r="H244" s="670"/>
      <c r="I244" s="429" t="s">
        <v>597</v>
      </c>
      <c r="J244" s="423"/>
      <c r="K244" s="423"/>
      <c r="L244" s="423"/>
      <c r="M244" s="423"/>
      <c r="N244" s="420">
        <f t="shared" si="5"/>
        <v>0</v>
      </c>
      <c r="O244" s="420">
        <f t="shared" si="5"/>
        <v>618000</v>
      </c>
      <c r="P244" s="420">
        <f t="shared" si="5"/>
        <v>0</v>
      </c>
      <c r="Q244" s="420">
        <f t="shared" si="5"/>
        <v>0</v>
      </c>
    </row>
    <row r="245" spans="1:17" ht="12.75" customHeight="1">
      <c r="A245" s="666">
        <f>A241+1</f>
        <v>60</v>
      </c>
      <c r="B245" s="667">
        <v>750</v>
      </c>
      <c r="C245" s="667">
        <v>75023</v>
      </c>
      <c r="D245" s="672" t="s">
        <v>50</v>
      </c>
      <c r="E245" s="674" t="s">
        <v>704</v>
      </c>
      <c r="F245" s="691" t="s">
        <v>590</v>
      </c>
      <c r="G245" s="667" t="s">
        <v>35</v>
      </c>
      <c r="H245" s="668">
        <v>444000</v>
      </c>
      <c r="I245" s="419" t="s">
        <v>592</v>
      </c>
      <c r="J245" s="418"/>
      <c r="K245" s="418">
        <v>431000</v>
      </c>
      <c r="L245" s="418"/>
      <c r="M245" s="418"/>
      <c r="N245" s="420"/>
      <c r="O245" s="420"/>
      <c r="P245" s="420"/>
      <c r="Q245" s="420"/>
    </row>
    <row r="246" spans="1:17" ht="12.75" customHeight="1">
      <c r="A246" s="666" t="s">
        <v>699</v>
      </c>
      <c r="B246" s="667"/>
      <c r="C246" s="667"/>
      <c r="D246" s="672"/>
      <c r="E246" s="674"/>
      <c r="F246" s="691"/>
      <c r="G246" s="667"/>
      <c r="H246" s="668"/>
      <c r="I246" s="421" t="s">
        <v>593</v>
      </c>
      <c r="J246" s="418"/>
      <c r="K246" s="418">
        <v>216000</v>
      </c>
      <c r="L246" s="418"/>
      <c r="M246" s="418"/>
      <c r="N246" s="420"/>
      <c r="O246" s="420"/>
      <c r="P246" s="420"/>
      <c r="Q246" s="420"/>
    </row>
    <row r="247" spans="1:17" ht="12.75" customHeight="1">
      <c r="A247" s="666" t="s">
        <v>700</v>
      </c>
      <c r="B247" s="667"/>
      <c r="C247" s="667"/>
      <c r="D247" s="672"/>
      <c r="E247" s="674"/>
      <c r="F247" s="691"/>
      <c r="G247" s="667"/>
      <c r="H247" s="668"/>
      <c r="I247" s="422" t="s">
        <v>595</v>
      </c>
      <c r="J247" s="418"/>
      <c r="K247" s="418"/>
      <c r="L247" s="418"/>
      <c r="M247" s="418"/>
      <c r="N247" s="420"/>
      <c r="O247" s="420"/>
      <c r="P247" s="420"/>
      <c r="Q247" s="420"/>
    </row>
    <row r="248" spans="1:17" ht="12.75" customHeight="1">
      <c r="A248" s="666" t="s">
        <v>701</v>
      </c>
      <c r="B248" s="667"/>
      <c r="C248" s="667"/>
      <c r="D248" s="672"/>
      <c r="E248" s="674"/>
      <c r="F248" s="691"/>
      <c r="G248" s="667"/>
      <c r="H248" s="668"/>
      <c r="I248" s="421" t="s">
        <v>597</v>
      </c>
      <c r="J248" s="418"/>
      <c r="K248" s="418">
        <v>215000</v>
      </c>
      <c r="L248" s="418"/>
      <c r="M248" s="418"/>
      <c r="N248" s="420"/>
      <c r="O248" s="420"/>
      <c r="P248" s="420"/>
      <c r="Q248" s="420"/>
    </row>
    <row r="249" spans="1:17" ht="12.75" customHeight="1">
      <c r="A249" s="666">
        <f>A245+1</f>
        <v>61</v>
      </c>
      <c r="B249" s="707">
        <v>750</v>
      </c>
      <c r="C249" s="667">
        <v>75023</v>
      </c>
      <c r="D249" s="671">
        <v>6060</v>
      </c>
      <c r="E249" s="674" t="s">
        <v>705</v>
      </c>
      <c r="F249" s="674" t="s">
        <v>706</v>
      </c>
      <c r="G249" s="667">
        <v>2010</v>
      </c>
      <c r="H249" s="668">
        <v>70000</v>
      </c>
      <c r="I249" s="419" t="s">
        <v>592</v>
      </c>
      <c r="J249" s="418">
        <v>70000</v>
      </c>
      <c r="K249" s="418"/>
      <c r="L249" s="418"/>
      <c r="M249" s="418"/>
      <c r="N249" s="420"/>
      <c r="O249" s="420"/>
      <c r="P249" s="420"/>
      <c r="Q249" s="420"/>
    </row>
    <row r="250" spans="1:17" ht="12.75" customHeight="1">
      <c r="A250" s="666" t="s">
        <v>707</v>
      </c>
      <c r="B250" s="707"/>
      <c r="C250" s="667"/>
      <c r="D250" s="671"/>
      <c r="E250" s="674"/>
      <c r="F250" s="674"/>
      <c r="G250" s="667"/>
      <c r="H250" s="668"/>
      <c r="I250" s="421" t="s">
        <v>593</v>
      </c>
      <c r="J250" s="418">
        <v>70000</v>
      </c>
      <c r="K250" s="418"/>
      <c r="L250" s="418"/>
      <c r="M250" s="418"/>
      <c r="N250" s="420"/>
      <c r="O250" s="420"/>
      <c r="P250" s="420"/>
      <c r="Q250" s="420"/>
    </row>
    <row r="251" spans="1:17" ht="12.75" customHeight="1">
      <c r="A251" s="666" t="s">
        <v>708</v>
      </c>
      <c r="B251" s="707"/>
      <c r="C251" s="667"/>
      <c r="D251" s="671"/>
      <c r="E251" s="674"/>
      <c r="F251" s="674"/>
      <c r="G251" s="667"/>
      <c r="H251" s="668"/>
      <c r="I251" s="422" t="s">
        <v>595</v>
      </c>
      <c r="J251" s="418"/>
      <c r="K251" s="418"/>
      <c r="L251" s="418"/>
      <c r="M251" s="418"/>
      <c r="N251" s="420"/>
      <c r="O251" s="420"/>
      <c r="P251" s="420"/>
      <c r="Q251" s="420"/>
    </row>
    <row r="252" spans="1:17" ht="12.75" customHeight="1">
      <c r="A252" s="666" t="s">
        <v>709</v>
      </c>
      <c r="B252" s="707"/>
      <c r="C252" s="667"/>
      <c r="D252" s="671"/>
      <c r="E252" s="674"/>
      <c r="F252" s="674"/>
      <c r="G252" s="667"/>
      <c r="H252" s="668"/>
      <c r="I252" s="421" t="s">
        <v>597</v>
      </c>
      <c r="J252" s="418"/>
      <c r="K252" s="418"/>
      <c r="L252" s="418"/>
      <c r="M252" s="418"/>
      <c r="N252" s="420"/>
      <c r="O252" s="420"/>
      <c r="P252" s="420"/>
      <c r="Q252" s="420"/>
    </row>
    <row r="253" spans="1:17" ht="12.75" customHeight="1">
      <c r="A253" s="666">
        <f>A249+1</f>
        <v>62</v>
      </c>
      <c r="B253" s="707">
        <v>754</v>
      </c>
      <c r="C253" s="667">
        <v>75412</v>
      </c>
      <c r="D253" s="671">
        <v>6230</v>
      </c>
      <c r="E253" s="674" t="s">
        <v>710</v>
      </c>
      <c r="F253" s="674" t="s">
        <v>711</v>
      </c>
      <c r="G253" s="667">
        <v>2010</v>
      </c>
      <c r="H253" s="668">
        <v>60000</v>
      </c>
      <c r="I253" s="419" t="s">
        <v>592</v>
      </c>
      <c r="J253" s="418">
        <v>60000</v>
      </c>
      <c r="K253" s="418"/>
      <c r="L253" s="418"/>
      <c r="M253" s="418"/>
      <c r="N253" s="420"/>
      <c r="O253" s="420"/>
      <c r="P253" s="420"/>
      <c r="Q253" s="420"/>
    </row>
    <row r="254" spans="1:17" ht="12.75" customHeight="1">
      <c r="A254" s="666" t="s">
        <v>712</v>
      </c>
      <c r="B254" s="707"/>
      <c r="C254" s="667"/>
      <c r="D254" s="671"/>
      <c r="E254" s="674"/>
      <c r="F254" s="674"/>
      <c r="G254" s="667"/>
      <c r="H254" s="668"/>
      <c r="I254" s="421" t="s">
        <v>593</v>
      </c>
      <c r="J254" s="418">
        <v>60000</v>
      </c>
      <c r="K254" s="418"/>
      <c r="L254" s="418"/>
      <c r="M254" s="418"/>
      <c r="N254" s="420"/>
      <c r="O254" s="420"/>
      <c r="P254" s="420"/>
      <c r="Q254" s="420"/>
    </row>
    <row r="255" spans="1:17" ht="12.75" customHeight="1">
      <c r="A255" s="666" t="s">
        <v>713</v>
      </c>
      <c r="B255" s="707"/>
      <c r="C255" s="667"/>
      <c r="D255" s="671"/>
      <c r="E255" s="674"/>
      <c r="F255" s="674"/>
      <c r="G255" s="667"/>
      <c r="H255" s="668"/>
      <c r="I255" s="422" t="s">
        <v>595</v>
      </c>
      <c r="J255" s="418"/>
      <c r="K255" s="418"/>
      <c r="L255" s="418"/>
      <c r="M255" s="418"/>
      <c r="N255" s="420"/>
      <c r="O255" s="420"/>
      <c r="P255" s="420"/>
      <c r="Q255" s="420"/>
    </row>
    <row r="256" spans="1:17" ht="12.75" customHeight="1">
      <c r="A256" s="666" t="s">
        <v>714</v>
      </c>
      <c r="B256" s="707"/>
      <c r="C256" s="667"/>
      <c r="D256" s="671"/>
      <c r="E256" s="674"/>
      <c r="F256" s="674"/>
      <c r="G256" s="667"/>
      <c r="H256" s="668"/>
      <c r="I256" s="421" t="s">
        <v>597</v>
      </c>
      <c r="J256" s="418"/>
      <c r="K256" s="418"/>
      <c r="L256" s="418"/>
      <c r="M256" s="418"/>
      <c r="N256" s="420"/>
      <c r="O256" s="420"/>
      <c r="P256" s="420"/>
      <c r="Q256" s="420"/>
    </row>
    <row r="257" spans="1:19" ht="12.75" customHeight="1">
      <c r="A257" s="666">
        <f>A253+1</f>
        <v>63</v>
      </c>
      <c r="B257" s="667">
        <v>754</v>
      </c>
      <c r="C257" s="667">
        <v>75495</v>
      </c>
      <c r="D257" s="671">
        <v>6050</v>
      </c>
      <c r="E257" s="674" t="s">
        <v>715</v>
      </c>
      <c r="F257" s="688" t="s">
        <v>590</v>
      </c>
      <c r="G257" s="667">
        <v>2011</v>
      </c>
      <c r="H257" s="668">
        <v>120000</v>
      </c>
      <c r="I257" s="419" t="s">
        <v>592</v>
      </c>
      <c r="J257" s="418"/>
      <c r="K257" s="418">
        <v>120000</v>
      </c>
      <c r="L257" s="418"/>
      <c r="M257" s="418"/>
      <c r="N257" s="420"/>
      <c r="O257" s="412"/>
      <c r="P257" s="412"/>
      <c r="Q257" s="412"/>
      <c r="R257" s="412"/>
      <c r="S257" s="412"/>
    </row>
    <row r="258" spans="1:19" ht="12.75" customHeight="1">
      <c r="A258" s="666" t="s">
        <v>716</v>
      </c>
      <c r="B258" s="667"/>
      <c r="C258" s="667"/>
      <c r="D258" s="671"/>
      <c r="E258" s="674"/>
      <c r="F258" s="689"/>
      <c r="G258" s="667"/>
      <c r="H258" s="668"/>
      <c r="I258" s="421" t="s">
        <v>593</v>
      </c>
      <c r="J258" s="418"/>
      <c r="K258" s="418">
        <v>120000</v>
      </c>
      <c r="L258" s="418"/>
      <c r="M258" s="418"/>
      <c r="N258" s="420"/>
      <c r="O258" s="412"/>
      <c r="P258" s="412"/>
      <c r="Q258" s="412"/>
      <c r="R258" s="412"/>
      <c r="S258" s="412"/>
    </row>
    <row r="259" spans="1:19" ht="12.75" customHeight="1">
      <c r="A259" s="666" t="s">
        <v>717</v>
      </c>
      <c r="B259" s="667"/>
      <c r="C259" s="667"/>
      <c r="D259" s="671"/>
      <c r="E259" s="674"/>
      <c r="F259" s="689"/>
      <c r="G259" s="667"/>
      <c r="H259" s="668"/>
      <c r="I259" s="422" t="s">
        <v>595</v>
      </c>
      <c r="J259" s="418"/>
      <c r="K259" s="418"/>
      <c r="L259" s="418"/>
      <c r="M259" s="418"/>
      <c r="N259" s="420"/>
      <c r="O259" s="412"/>
      <c r="P259" s="412"/>
      <c r="Q259" s="412"/>
      <c r="R259" s="412"/>
      <c r="S259" s="412"/>
    </row>
    <row r="260" spans="1:19" ht="12.75" customHeight="1">
      <c r="A260" s="666" t="s">
        <v>718</v>
      </c>
      <c r="B260" s="667"/>
      <c r="C260" s="667"/>
      <c r="D260" s="671"/>
      <c r="E260" s="674"/>
      <c r="F260" s="690"/>
      <c r="G260" s="667"/>
      <c r="H260" s="668"/>
      <c r="I260" s="421" t="s">
        <v>597</v>
      </c>
      <c r="J260" s="418"/>
      <c r="K260" s="418"/>
      <c r="L260" s="418"/>
      <c r="M260" s="418"/>
      <c r="N260" s="420"/>
      <c r="O260" s="412"/>
      <c r="P260" s="412"/>
      <c r="Q260" s="412"/>
      <c r="R260" s="412"/>
      <c r="S260" s="412"/>
    </row>
    <row r="261" spans="1:19" ht="12.75" customHeight="1">
      <c r="A261" s="666">
        <f>A257+1</f>
        <v>64</v>
      </c>
      <c r="B261" s="667">
        <v>801</v>
      </c>
      <c r="C261" s="667">
        <v>80101</v>
      </c>
      <c r="D261" s="671">
        <v>6050</v>
      </c>
      <c r="E261" s="674" t="s">
        <v>719</v>
      </c>
      <c r="F261" s="691" t="s">
        <v>590</v>
      </c>
      <c r="G261" s="667" t="s">
        <v>631</v>
      </c>
      <c r="H261" s="668">
        <v>742000</v>
      </c>
      <c r="I261" s="419" t="s">
        <v>592</v>
      </c>
      <c r="J261" s="418">
        <v>15000</v>
      </c>
      <c r="K261" s="418"/>
      <c r="L261" s="418">
        <v>727000</v>
      </c>
      <c r="M261" s="418"/>
      <c r="N261" s="420"/>
      <c r="O261" s="412"/>
      <c r="P261" s="412"/>
      <c r="Q261" s="412"/>
      <c r="R261" s="412"/>
      <c r="S261" s="412"/>
    </row>
    <row r="262" spans="1:19" ht="12.75" customHeight="1">
      <c r="A262" s="666" t="s">
        <v>720</v>
      </c>
      <c r="B262" s="667"/>
      <c r="C262" s="667"/>
      <c r="D262" s="671"/>
      <c r="E262" s="674"/>
      <c r="F262" s="691"/>
      <c r="G262" s="667"/>
      <c r="H262" s="668"/>
      <c r="I262" s="421" t="s">
        <v>593</v>
      </c>
      <c r="J262" s="418">
        <v>15000</v>
      </c>
      <c r="K262" s="418"/>
      <c r="L262" s="418">
        <v>727000</v>
      </c>
      <c r="M262" s="418"/>
      <c r="N262" s="420"/>
      <c r="O262" s="412"/>
      <c r="P262" s="412"/>
      <c r="Q262" s="412"/>
      <c r="R262" s="412"/>
      <c r="S262" s="412"/>
    </row>
    <row r="263" spans="1:19" ht="12.75" customHeight="1">
      <c r="A263" s="666" t="s">
        <v>721</v>
      </c>
      <c r="B263" s="667"/>
      <c r="C263" s="667"/>
      <c r="D263" s="671"/>
      <c r="E263" s="674"/>
      <c r="F263" s="691"/>
      <c r="G263" s="667"/>
      <c r="H263" s="668"/>
      <c r="I263" s="422" t="s">
        <v>595</v>
      </c>
      <c r="J263" s="418"/>
      <c r="K263" s="418"/>
      <c r="L263" s="418"/>
      <c r="M263" s="418"/>
      <c r="N263" s="420"/>
      <c r="O263" s="412"/>
      <c r="P263" s="412"/>
      <c r="Q263" s="412"/>
      <c r="R263" s="412"/>
      <c r="S263" s="412"/>
    </row>
    <row r="264" spans="1:19" ht="12.75" customHeight="1">
      <c r="A264" s="666" t="s">
        <v>722</v>
      </c>
      <c r="B264" s="667"/>
      <c r="C264" s="667"/>
      <c r="D264" s="671"/>
      <c r="E264" s="674"/>
      <c r="F264" s="691"/>
      <c r="G264" s="667"/>
      <c r="H264" s="668"/>
      <c r="I264" s="421" t="s">
        <v>597</v>
      </c>
      <c r="J264" s="418"/>
      <c r="K264" s="418"/>
      <c r="L264" s="418"/>
      <c r="M264" s="418"/>
      <c r="N264" s="420"/>
      <c r="O264" s="412"/>
      <c r="P264" s="412"/>
      <c r="Q264" s="412"/>
      <c r="R264" s="412"/>
      <c r="S264" s="412"/>
    </row>
    <row r="265" spans="1:14" ht="12.75" customHeight="1">
      <c r="A265" s="666">
        <f>A261+1</f>
        <v>65</v>
      </c>
      <c r="B265" s="669">
        <v>801</v>
      </c>
      <c r="C265" s="669">
        <v>80101</v>
      </c>
      <c r="D265" s="672" t="s">
        <v>50</v>
      </c>
      <c r="E265" s="705" t="s">
        <v>723</v>
      </c>
      <c r="F265" s="694" t="s">
        <v>590</v>
      </c>
      <c r="G265" s="669" t="s">
        <v>724</v>
      </c>
      <c r="H265" s="670">
        <v>421000</v>
      </c>
      <c r="I265" s="428" t="s">
        <v>592</v>
      </c>
      <c r="J265" s="425"/>
      <c r="K265" s="425">
        <v>409000</v>
      </c>
      <c r="L265" s="425"/>
      <c r="M265" s="423"/>
      <c r="N265" s="420"/>
    </row>
    <row r="266" spans="1:14" ht="12.75" customHeight="1">
      <c r="A266" s="666" t="s">
        <v>725</v>
      </c>
      <c r="B266" s="669"/>
      <c r="C266" s="669"/>
      <c r="D266" s="672"/>
      <c r="E266" s="705"/>
      <c r="F266" s="694"/>
      <c r="G266" s="669"/>
      <c r="H266" s="670"/>
      <c r="I266" s="429" t="s">
        <v>593</v>
      </c>
      <c r="J266" s="425"/>
      <c r="K266" s="425">
        <v>205000</v>
      </c>
      <c r="L266" s="425"/>
      <c r="M266" s="423"/>
      <c r="N266" s="420"/>
    </row>
    <row r="267" spans="1:14" ht="12.75" customHeight="1">
      <c r="A267" s="666" t="s">
        <v>726</v>
      </c>
      <c r="B267" s="669"/>
      <c r="C267" s="669"/>
      <c r="D267" s="672"/>
      <c r="E267" s="705"/>
      <c r="F267" s="694"/>
      <c r="G267" s="669"/>
      <c r="H267" s="670"/>
      <c r="I267" s="430" t="s">
        <v>595</v>
      </c>
      <c r="J267" s="425"/>
      <c r="K267" s="425"/>
      <c r="L267" s="425"/>
      <c r="M267" s="423"/>
      <c r="N267" s="420"/>
    </row>
    <row r="268" spans="1:14" ht="12.75" customHeight="1">
      <c r="A268" s="666" t="s">
        <v>727</v>
      </c>
      <c r="B268" s="669"/>
      <c r="C268" s="669"/>
      <c r="D268" s="672"/>
      <c r="E268" s="705"/>
      <c r="F268" s="694"/>
      <c r="G268" s="669"/>
      <c r="H268" s="670"/>
      <c r="I268" s="429" t="s">
        <v>597</v>
      </c>
      <c r="J268" s="425"/>
      <c r="K268" s="425">
        <v>204000</v>
      </c>
      <c r="L268" s="425"/>
      <c r="M268" s="423"/>
      <c r="N268" s="420"/>
    </row>
    <row r="269" spans="1:14" ht="12.75" customHeight="1">
      <c r="A269" s="666">
        <f>A265+1</f>
        <v>66</v>
      </c>
      <c r="B269" s="667">
        <v>801</v>
      </c>
      <c r="C269" s="667">
        <v>80101</v>
      </c>
      <c r="D269" s="671">
        <v>6050</v>
      </c>
      <c r="E269" s="674" t="s">
        <v>728</v>
      </c>
      <c r="F269" s="691" t="s">
        <v>590</v>
      </c>
      <c r="G269" s="667" t="s">
        <v>729</v>
      </c>
      <c r="H269" s="668">
        <v>265000</v>
      </c>
      <c r="I269" s="419" t="s">
        <v>592</v>
      </c>
      <c r="J269" s="418">
        <v>25000</v>
      </c>
      <c r="K269" s="418">
        <v>240000</v>
      </c>
      <c r="L269" s="418"/>
      <c r="M269" s="418"/>
      <c r="N269" s="420"/>
    </row>
    <row r="270" spans="1:14" ht="12.75" customHeight="1">
      <c r="A270" s="666" t="s">
        <v>707</v>
      </c>
      <c r="B270" s="667"/>
      <c r="C270" s="667"/>
      <c r="D270" s="671"/>
      <c r="E270" s="674"/>
      <c r="F270" s="691"/>
      <c r="G270" s="667"/>
      <c r="H270" s="668"/>
      <c r="I270" s="421" t="s">
        <v>593</v>
      </c>
      <c r="J270" s="418">
        <v>25000</v>
      </c>
      <c r="K270" s="418">
        <v>240000</v>
      </c>
      <c r="L270" s="418"/>
      <c r="M270" s="418"/>
      <c r="N270" s="420"/>
    </row>
    <row r="271" spans="1:14" ht="12.75" customHeight="1">
      <c r="A271" s="666" t="s">
        <v>708</v>
      </c>
      <c r="B271" s="667"/>
      <c r="C271" s="667"/>
      <c r="D271" s="671"/>
      <c r="E271" s="674"/>
      <c r="F271" s="691"/>
      <c r="G271" s="667"/>
      <c r="H271" s="668"/>
      <c r="I271" s="422" t="s">
        <v>595</v>
      </c>
      <c r="J271" s="418"/>
      <c r="K271" s="418"/>
      <c r="L271" s="418"/>
      <c r="M271" s="418"/>
      <c r="N271" s="420"/>
    </row>
    <row r="272" spans="1:14" ht="12.75" customHeight="1">
      <c r="A272" s="666" t="s">
        <v>709</v>
      </c>
      <c r="B272" s="667"/>
      <c r="C272" s="667"/>
      <c r="D272" s="671"/>
      <c r="E272" s="674"/>
      <c r="F272" s="691"/>
      <c r="G272" s="667"/>
      <c r="H272" s="668"/>
      <c r="I272" s="421" t="s">
        <v>597</v>
      </c>
      <c r="J272" s="418"/>
      <c r="K272" s="418"/>
      <c r="L272" s="418"/>
      <c r="M272" s="418"/>
      <c r="N272" s="420"/>
    </row>
    <row r="273" spans="1:20" ht="12.75" customHeight="1">
      <c r="A273" s="666">
        <f>A269+1</f>
        <v>67</v>
      </c>
      <c r="B273" s="704">
        <v>801</v>
      </c>
      <c r="C273" s="657">
        <v>80101</v>
      </c>
      <c r="D273" s="672" t="s">
        <v>50</v>
      </c>
      <c r="E273" s="674" t="s">
        <v>730</v>
      </c>
      <c r="F273" s="691" t="s">
        <v>590</v>
      </c>
      <c r="G273" s="715" t="s">
        <v>757</v>
      </c>
      <c r="H273" s="668">
        <v>409000</v>
      </c>
      <c r="I273" s="436" t="s">
        <v>592</v>
      </c>
      <c r="J273" s="418"/>
      <c r="K273" s="418">
        <v>398000</v>
      </c>
      <c r="L273" s="418"/>
      <c r="M273" s="418"/>
      <c r="N273" s="420"/>
      <c r="T273" s="437"/>
    </row>
    <row r="274" spans="1:14" ht="12.75" customHeight="1">
      <c r="A274" s="666" t="s">
        <v>712</v>
      </c>
      <c r="B274" s="704"/>
      <c r="C274" s="658"/>
      <c r="D274" s="672"/>
      <c r="E274" s="674"/>
      <c r="F274" s="691"/>
      <c r="G274" s="667"/>
      <c r="H274" s="668"/>
      <c r="I274" s="438" t="s">
        <v>593</v>
      </c>
      <c r="J274" s="418"/>
      <c r="K274" s="418">
        <v>199000</v>
      </c>
      <c r="L274" s="418"/>
      <c r="M274" s="418"/>
      <c r="N274" s="420"/>
    </row>
    <row r="275" spans="1:14" ht="12.75" customHeight="1">
      <c r="A275" s="666" t="s">
        <v>713</v>
      </c>
      <c r="B275" s="704"/>
      <c r="C275" s="658"/>
      <c r="D275" s="672"/>
      <c r="E275" s="674"/>
      <c r="F275" s="691"/>
      <c r="G275" s="667"/>
      <c r="H275" s="668"/>
      <c r="I275" s="422" t="s">
        <v>595</v>
      </c>
      <c r="J275" s="418"/>
      <c r="K275" s="418"/>
      <c r="L275" s="418"/>
      <c r="M275" s="418"/>
      <c r="N275" s="420"/>
    </row>
    <row r="276" spans="1:14" ht="12.75" customHeight="1">
      <c r="A276" s="666" t="s">
        <v>714</v>
      </c>
      <c r="B276" s="704"/>
      <c r="C276" s="659"/>
      <c r="D276" s="672"/>
      <c r="E276" s="674"/>
      <c r="F276" s="691"/>
      <c r="G276" s="667"/>
      <c r="H276" s="668"/>
      <c r="I276" s="438" t="s">
        <v>597</v>
      </c>
      <c r="J276" s="418"/>
      <c r="K276" s="418">
        <v>199000</v>
      </c>
      <c r="L276" s="418"/>
      <c r="M276" s="418"/>
      <c r="N276" s="420"/>
    </row>
    <row r="277" spans="1:14" ht="12.75" customHeight="1">
      <c r="A277" s="666">
        <f>A273+1</f>
        <v>68</v>
      </c>
      <c r="B277" s="657">
        <v>801</v>
      </c>
      <c r="C277" s="657">
        <v>80101</v>
      </c>
      <c r="D277" s="678">
        <v>6050</v>
      </c>
      <c r="E277" s="681" t="s">
        <v>39</v>
      </c>
      <c r="F277" s="688" t="s">
        <v>590</v>
      </c>
      <c r="G277" s="657">
        <v>2011</v>
      </c>
      <c r="H277" s="660">
        <v>320000</v>
      </c>
      <c r="I277" s="419" t="s">
        <v>592</v>
      </c>
      <c r="J277" s="418"/>
      <c r="K277" s="418">
        <v>320000</v>
      </c>
      <c r="L277" s="418"/>
      <c r="M277" s="418"/>
      <c r="N277" s="420"/>
    </row>
    <row r="278" spans="1:14" ht="12.75" customHeight="1">
      <c r="A278" s="666" t="s">
        <v>716</v>
      </c>
      <c r="B278" s="658"/>
      <c r="C278" s="658"/>
      <c r="D278" s="679"/>
      <c r="E278" s="682"/>
      <c r="F278" s="689"/>
      <c r="G278" s="658"/>
      <c r="H278" s="661"/>
      <c r="I278" s="421" t="s">
        <v>593</v>
      </c>
      <c r="J278" s="418"/>
      <c r="K278" s="418">
        <v>320000</v>
      </c>
      <c r="L278" s="418"/>
      <c r="M278" s="418"/>
      <c r="N278" s="420"/>
    </row>
    <row r="279" spans="1:14" ht="12.75" customHeight="1">
      <c r="A279" s="666" t="s">
        <v>717</v>
      </c>
      <c r="B279" s="658"/>
      <c r="C279" s="658"/>
      <c r="D279" s="679"/>
      <c r="E279" s="682"/>
      <c r="F279" s="689"/>
      <c r="G279" s="658"/>
      <c r="H279" s="661"/>
      <c r="I279" s="422" t="s">
        <v>595</v>
      </c>
      <c r="J279" s="418"/>
      <c r="K279" s="418"/>
      <c r="L279" s="418"/>
      <c r="M279" s="418"/>
      <c r="N279" s="420"/>
    </row>
    <row r="280" spans="1:14" ht="12.75" customHeight="1">
      <c r="A280" s="666" t="s">
        <v>718</v>
      </c>
      <c r="B280" s="659"/>
      <c r="C280" s="659"/>
      <c r="D280" s="680"/>
      <c r="E280" s="683"/>
      <c r="F280" s="690"/>
      <c r="G280" s="659"/>
      <c r="H280" s="662"/>
      <c r="I280" s="421" t="s">
        <v>597</v>
      </c>
      <c r="J280" s="418"/>
      <c r="K280" s="418"/>
      <c r="L280" s="418"/>
      <c r="M280" s="418"/>
      <c r="N280" s="420"/>
    </row>
    <row r="281" spans="1:17" ht="12.75" customHeight="1">
      <c r="A281" s="666">
        <f>A277+1</f>
        <v>69</v>
      </c>
      <c r="B281" s="657">
        <v>801</v>
      </c>
      <c r="C281" s="657">
        <v>80104</v>
      </c>
      <c r="D281" s="678">
        <v>6050</v>
      </c>
      <c r="E281" s="685" t="s">
        <v>731</v>
      </c>
      <c r="F281" s="688" t="s">
        <v>590</v>
      </c>
      <c r="G281" s="657" t="s">
        <v>732</v>
      </c>
      <c r="H281" s="660">
        <v>5067000</v>
      </c>
      <c r="I281" s="428" t="s">
        <v>592</v>
      </c>
      <c r="J281" s="418">
        <v>3620000</v>
      </c>
      <c r="K281" s="418"/>
      <c r="L281" s="418"/>
      <c r="M281" s="418"/>
      <c r="N281" s="420">
        <f aca="true" t="shared" si="6" ref="N281:Q284">J281+J285+J289+J293+J297+J301+J305+J309+J313+J317+J321</f>
        <v>4859000</v>
      </c>
      <c r="O281" s="420">
        <f t="shared" si="6"/>
        <v>3882000</v>
      </c>
      <c r="P281" s="420">
        <f t="shared" si="6"/>
        <v>3582000</v>
      </c>
      <c r="Q281" s="420">
        <f t="shared" si="6"/>
        <v>2042000</v>
      </c>
    </row>
    <row r="282" spans="1:17" ht="12.75" customHeight="1">
      <c r="A282" s="666" t="s">
        <v>707</v>
      </c>
      <c r="B282" s="658"/>
      <c r="C282" s="658"/>
      <c r="D282" s="679"/>
      <c r="E282" s="686"/>
      <c r="F282" s="689"/>
      <c r="G282" s="658"/>
      <c r="H282" s="661"/>
      <c r="I282" s="421" t="s">
        <v>593</v>
      </c>
      <c r="J282" s="418">
        <v>3620000</v>
      </c>
      <c r="K282" s="418"/>
      <c r="L282" s="418"/>
      <c r="M282" s="418"/>
      <c r="N282" s="420">
        <f t="shared" si="6"/>
        <v>4859000</v>
      </c>
      <c r="O282" s="420">
        <f t="shared" si="6"/>
        <v>1216350</v>
      </c>
      <c r="P282" s="420">
        <f t="shared" si="6"/>
        <v>1344750</v>
      </c>
      <c r="Q282" s="420">
        <f t="shared" si="6"/>
        <v>2042000</v>
      </c>
    </row>
    <row r="283" spans="1:17" ht="12.75" customHeight="1">
      <c r="A283" s="666" t="s">
        <v>708</v>
      </c>
      <c r="B283" s="658"/>
      <c r="C283" s="658"/>
      <c r="D283" s="679"/>
      <c r="E283" s="686"/>
      <c r="F283" s="689"/>
      <c r="G283" s="658"/>
      <c r="H283" s="661"/>
      <c r="I283" s="422" t="s">
        <v>595</v>
      </c>
      <c r="J283" s="418"/>
      <c r="K283" s="418"/>
      <c r="L283" s="418"/>
      <c r="M283" s="418"/>
      <c r="N283" s="420">
        <f t="shared" si="6"/>
        <v>0</v>
      </c>
      <c r="O283" s="420">
        <f t="shared" si="6"/>
        <v>0</v>
      </c>
      <c r="P283" s="420">
        <f t="shared" si="6"/>
        <v>0</v>
      </c>
      <c r="Q283" s="420">
        <f t="shared" si="6"/>
        <v>0</v>
      </c>
    </row>
    <row r="284" spans="1:17" ht="12.75" customHeight="1">
      <c r="A284" s="666" t="s">
        <v>709</v>
      </c>
      <c r="B284" s="659"/>
      <c r="C284" s="659"/>
      <c r="D284" s="680"/>
      <c r="E284" s="687"/>
      <c r="F284" s="690"/>
      <c r="G284" s="659"/>
      <c r="H284" s="662"/>
      <c r="I284" s="421" t="s">
        <v>597</v>
      </c>
      <c r="J284" s="418"/>
      <c r="K284" s="418"/>
      <c r="L284" s="418"/>
      <c r="M284" s="418"/>
      <c r="N284" s="420">
        <f t="shared" si="6"/>
        <v>0</v>
      </c>
      <c r="O284" s="420">
        <f t="shared" si="6"/>
        <v>2665650</v>
      </c>
      <c r="P284" s="420">
        <f t="shared" si="6"/>
        <v>2237250</v>
      </c>
      <c r="Q284" s="420">
        <f t="shared" si="6"/>
        <v>0</v>
      </c>
    </row>
    <row r="285" spans="1:17" ht="12.75" customHeight="1">
      <c r="A285" s="666">
        <f>A281+1</f>
        <v>70</v>
      </c>
      <c r="B285" s="657">
        <v>801</v>
      </c>
      <c r="C285" s="657">
        <v>80104</v>
      </c>
      <c r="D285" s="678">
        <v>6050</v>
      </c>
      <c r="E285" s="681" t="s">
        <v>40</v>
      </c>
      <c r="F285" s="688" t="s">
        <v>590</v>
      </c>
      <c r="G285" s="657">
        <v>2010</v>
      </c>
      <c r="H285" s="660">
        <v>320000</v>
      </c>
      <c r="I285" s="419" t="s">
        <v>592</v>
      </c>
      <c r="J285" s="418">
        <v>320000</v>
      </c>
      <c r="K285" s="418"/>
      <c r="L285" s="418"/>
      <c r="M285" s="418"/>
      <c r="N285" s="420"/>
      <c r="O285" s="412"/>
      <c r="P285" s="412"/>
      <c r="Q285" s="412"/>
    </row>
    <row r="286" spans="1:17" ht="12.75" customHeight="1">
      <c r="A286" s="666" t="s">
        <v>712</v>
      </c>
      <c r="B286" s="658"/>
      <c r="C286" s="658"/>
      <c r="D286" s="679"/>
      <c r="E286" s="682"/>
      <c r="F286" s="689"/>
      <c r="G286" s="658"/>
      <c r="H286" s="661"/>
      <c r="I286" s="421" t="s">
        <v>593</v>
      </c>
      <c r="J286" s="418">
        <v>320000</v>
      </c>
      <c r="K286" s="418"/>
      <c r="L286" s="418"/>
      <c r="M286" s="418"/>
      <c r="N286" s="420"/>
      <c r="O286" s="412"/>
      <c r="P286" s="412"/>
      <c r="Q286" s="412"/>
    </row>
    <row r="287" spans="1:17" ht="12.75" customHeight="1">
      <c r="A287" s="666" t="s">
        <v>713</v>
      </c>
      <c r="B287" s="658"/>
      <c r="C287" s="658"/>
      <c r="D287" s="679"/>
      <c r="E287" s="682"/>
      <c r="F287" s="689"/>
      <c r="G287" s="658"/>
      <c r="H287" s="661"/>
      <c r="I287" s="422" t="s">
        <v>595</v>
      </c>
      <c r="J287" s="418"/>
      <c r="K287" s="418"/>
      <c r="L287" s="418"/>
      <c r="M287" s="418"/>
      <c r="N287" s="420"/>
      <c r="O287" s="412"/>
      <c r="P287" s="412"/>
      <c r="Q287" s="412"/>
    </row>
    <row r="288" spans="1:17" ht="12.75" customHeight="1">
      <c r="A288" s="666" t="s">
        <v>714</v>
      </c>
      <c r="B288" s="659"/>
      <c r="C288" s="659"/>
      <c r="D288" s="680"/>
      <c r="E288" s="683"/>
      <c r="F288" s="690"/>
      <c r="G288" s="659"/>
      <c r="H288" s="662"/>
      <c r="I288" s="421" t="s">
        <v>597</v>
      </c>
      <c r="J288" s="418"/>
      <c r="K288" s="418"/>
      <c r="L288" s="418"/>
      <c r="M288" s="418"/>
      <c r="N288" s="420"/>
      <c r="O288" s="412"/>
      <c r="P288" s="412"/>
      <c r="Q288" s="412"/>
    </row>
    <row r="289" spans="1:17" ht="12.75" customHeight="1">
      <c r="A289" s="666">
        <f>A285+1</f>
        <v>71</v>
      </c>
      <c r="B289" s="667">
        <v>801</v>
      </c>
      <c r="C289" s="667">
        <v>80104</v>
      </c>
      <c r="D289" s="678">
        <v>6050</v>
      </c>
      <c r="E289" s="674" t="s">
        <v>733</v>
      </c>
      <c r="F289" s="688" t="s">
        <v>590</v>
      </c>
      <c r="G289" s="667" t="s">
        <v>646</v>
      </c>
      <c r="H289" s="668">
        <v>990000</v>
      </c>
      <c r="I289" s="419" t="s">
        <v>592</v>
      </c>
      <c r="J289" s="418">
        <v>750000</v>
      </c>
      <c r="K289" s="418"/>
      <c r="L289" s="418"/>
      <c r="M289" s="418"/>
      <c r="N289" s="420"/>
      <c r="O289" s="412"/>
      <c r="P289" s="412"/>
      <c r="Q289" s="412"/>
    </row>
    <row r="290" spans="1:17" ht="12.75" customHeight="1">
      <c r="A290" s="666" t="s">
        <v>716</v>
      </c>
      <c r="B290" s="667"/>
      <c r="C290" s="667"/>
      <c r="D290" s="679"/>
      <c r="E290" s="674"/>
      <c r="F290" s="689"/>
      <c r="G290" s="667"/>
      <c r="H290" s="668"/>
      <c r="I290" s="421" t="s">
        <v>593</v>
      </c>
      <c r="J290" s="418">
        <v>750000</v>
      </c>
      <c r="K290" s="418"/>
      <c r="L290" s="418"/>
      <c r="M290" s="418"/>
      <c r="N290" s="420"/>
      <c r="O290" s="412"/>
      <c r="P290" s="412"/>
      <c r="Q290" s="412"/>
    </row>
    <row r="291" spans="1:17" ht="12.75" customHeight="1">
      <c r="A291" s="666" t="s">
        <v>717</v>
      </c>
      <c r="B291" s="667"/>
      <c r="C291" s="667"/>
      <c r="D291" s="679"/>
      <c r="E291" s="674"/>
      <c r="F291" s="689"/>
      <c r="G291" s="667"/>
      <c r="H291" s="668"/>
      <c r="I291" s="422" t="s">
        <v>595</v>
      </c>
      <c r="J291" s="418"/>
      <c r="K291" s="418"/>
      <c r="L291" s="418"/>
      <c r="M291" s="418"/>
      <c r="N291" s="420"/>
      <c r="O291" s="412"/>
      <c r="P291" s="412"/>
      <c r="Q291" s="412"/>
    </row>
    <row r="292" spans="1:17" ht="12.75" customHeight="1">
      <c r="A292" s="666" t="s">
        <v>718</v>
      </c>
      <c r="B292" s="667"/>
      <c r="C292" s="667"/>
      <c r="D292" s="680"/>
      <c r="E292" s="674"/>
      <c r="F292" s="690"/>
      <c r="G292" s="667"/>
      <c r="H292" s="668"/>
      <c r="I292" s="421" t="s">
        <v>597</v>
      </c>
      <c r="J292" s="418"/>
      <c r="K292" s="418"/>
      <c r="L292" s="418"/>
      <c r="M292" s="418"/>
      <c r="N292" s="420"/>
      <c r="O292" s="412"/>
      <c r="P292" s="412"/>
      <c r="Q292" s="412"/>
    </row>
    <row r="293" spans="1:17" ht="12.75" customHeight="1">
      <c r="A293" s="666">
        <f>A289+1</f>
        <v>72</v>
      </c>
      <c r="B293" s="657">
        <v>801</v>
      </c>
      <c r="C293" s="657">
        <v>80104</v>
      </c>
      <c r="D293" s="678">
        <v>6060</v>
      </c>
      <c r="E293" s="681" t="s">
        <v>83</v>
      </c>
      <c r="F293" s="688" t="s">
        <v>82</v>
      </c>
      <c r="G293" s="657">
        <v>2010</v>
      </c>
      <c r="H293" s="660">
        <v>10000</v>
      </c>
      <c r="I293" s="419" t="s">
        <v>592</v>
      </c>
      <c r="J293" s="418">
        <v>10000</v>
      </c>
      <c r="K293" s="418"/>
      <c r="L293" s="418"/>
      <c r="M293" s="418"/>
      <c r="N293" s="420"/>
      <c r="O293" s="412"/>
      <c r="P293" s="412"/>
      <c r="Q293" s="412"/>
    </row>
    <row r="294" spans="1:17" ht="12.75" customHeight="1">
      <c r="A294" s="666" t="s">
        <v>720</v>
      </c>
      <c r="B294" s="658"/>
      <c r="C294" s="658"/>
      <c r="D294" s="679"/>
      <c r="E294" s="682"/>
      <c r="F294" s="689"/>
      <c r="G294" s="658"/>
      <c r="H294" s="661"/>
      <c r="I294" s="421" t="s">
        <v>593</v>
      </c>
      <c r="J294" s="418">
        <v>10000</v>
      </c>
      <c r="K294" s="418"/>
      <c r="L294" s="418"/>
      <c r="M294" s="418"/>
      <c r="N294" s="420"/>
      <c r="O294" s="412"/>
      <c r="P294" s="412"/>
      <c r="Q294" s="412"/>
    </row>
    <row r="295" spans="1:17" ht="12.75" customHeight="1">
      <c r="A295" s="666" t="s">
        <v>721</v>
      </c>
      <c r="B295" s="658"/>
      <c r="C295" s="658"/>
      <c r="D295" s="679"/>
      <c r="E295" s="682"/>
      <c r="F295" s="689"/>
      <c r="G295" s="658"/>
      <c r="H295" s="661"/>
      <c r="I295" s="422" t="s">
        <v>595</v>
      </c>
      <c r="J295" s="418"/>
      <c r="K295" s="418"/>
      <c r="L295" s="418"/>
      <c r="M295" s="418"/>
      <c r="N295" s="420"/>
      <c r="O295" s="412"/>
      <c r="P295" s="412"/>
      <c r="Q295" s="412"/>
    </row>
    <row r="296" spans="1:17" ht="12.75" customHeight="1">
      <c r="A296" s="666" t="s">
        <v>722</v>
      </c>
      <c r="B296" s="659"/>
      <c r="C296" s="659"/>
      <c r="D296" s="680"/>
      <c r="E296" s="683"/>
      <c r="F296" s="690"/>
      <c r="G296" s="659"/>
      <c r="H296" s="662"/>
      <c r="I296" s="421" t="s">
        <v>597</v>
      </c>
      <c r="J296" s="418"/>
      <c r="K296" s="418"/>
      <c r="L296" s="418"/>
      <c r="M296" s="418"/>
      <c r="N296" s="420"/>
      <c r="O296" s="412"/>
      <c r="P296" s="412"/>
      <c r="Q296" s="412"/>
    </row>
    <row r="297" spans="1:17" ht="12.75" customHeight="1">
      <c r="A297" s="666">
        <f>A293+1</f>
        <v>73</v>
      </c>
      <c r="B297" s="667">
        <v>801</v>
      </c>
      <c r="C297" s="667">
        <v>80110</v>
      </c>
      <c r="D297" s="671">
        <v>6050</v>
      </c>
      <c r="E297" s="674" t="s">
        <v>734</v>
      </c>
      <c r="F297" s="688" t="s">
        <v>590</v>
      </c>
      <c r="G297" s="667" t="s">
        <v>735</v>
      </c>
      <c r="H297" s="668">
        <v>622000</v>
      </c>
      <c r="I297" s="419" t="s">
        <v>592</v>
      </c>
      <c r="J297" s="418">
        <v>20000</v>
      </c>
      <c r="K297" s="418"/>
      <c r="L297" s="418">
        <v>599000</v>
      </c>
      <c r="M297" s="418"/>
      <c r="N297" s="420"/>
      <c r="O297" s="412"/>
      <c r="P297" s="412"/>
      <c r="Q297" s="412"/>
    </row>
    <row r="298" spans="1:17" ht="12.75" customHeight="1">
      <c r="A298" s="666" t="s">
        <v>707</v>
      </c>
      <c r="B298" s="667"/>
      <c r="C298" s="667"/>
      <c r="D298" s="671"/>
      <c r="E298" s="674"/>
      <c r="F298" s="689"/>
      <c r="G298" s="667"/>
      <c r="H298" s="668"/>
      <c r="I298" s="421" t="s">
        <v>593</v>
      </c>
      <c r="J298" s="418">
        <v>20000</v>
      </c>
      <c r="K298" s="418"/>
      <c r="L298" s="418">
        <v>599000</v>
      </c>
      <c r="M298" s="418"/>
      <c r="N298" s="420"/>
      <c r="O298" s="412"/>
      <c r="P298" s="412"/>
      <c r="Q298" s="412"/>
    </row>
    <row r="299" spans="1:17" ht="12.75" customHeight="1">
      <c r="A299" s="666" t="s">
        <v>708</v>
      </c>
      <c r="B299" s="667"/>
      <c r="C299" s="667"/>
      <c r="D299" s="671"/>
      <c r="E299" s="674"/>
      <c r="F299" s="689"/>
      <c r="G299" s="667"/>
      <c r="H299" s="668"/>
      <c r="I299" s="422" t="s">
        <v>595</v>
      </c>
      <c r="J299" s="418"/>
      <c r="K299" s="418"/>
      <c r="L299" s="418"/>
      <c r="M299" s="418"/>
      <c r="N299" s="420"/>
      <c r="O299" s="412"/>
      <c r="P299" s="412"/>
      <c r="Q299" s="412"/>
    </row>
    <row r="300" spans="1:17" ht="12.75" customHeight="1">
      <c r="A300" s="666" t="s">
        <v>709</v>
      </c>
      <c r="B300" s="667"/>
      <c r="C300" s="667"/>
      <c r="D300" s="671"/>
      <c r="E300" s="674"/>
      <c r="F300" s="690"/>
      <c r="G300" s="667"/>
      <c r="H300" s="668"/>
      <c r="I300" s="421" t="s">
        <v>597</v>
      </c>
      <c r="J300" s="418"/>
      <c r="K300" s="418"/>
      <c r="L300" s="418"/>
      <c r="M300" s="418"/>
      <c r="N300" s="420"/>
      <c r="O300" s="412"/>
      <c r="P300" s="412"/>
      <c r="Q300" s="412"/>
    </row>
    <row r="301" spans="1:14" ht="12.75" customHeight="1">
      <c r="A301" s="666">
        <f>A297+1</f>
        <v>74</v>
      </c>
      <c r="B301" s="667">
        <v>801</v>
      </c>
      <c r="C301" s="667">
        <v>80110</v>
      </c>
      <c r="D301" s="672" t="s">
        <v>50</v>
      </c>
      <c r="E301" s="674" t="s">
        <v>736</v>
      </c>
      <c r="F301" s="688" t="s">
        <v>590</v>
      </c>
      <c r="G301" s="667" t="s">
        <v>655</v>
      </c>
      <c r="H301" s="668">
        <v>1340000</v>
      </c>
      <c r="I301" s="419" t="s">
        <v>592</v>
      </c>
      <c r="J301" s="418"/>
      <c r="K301" s="418">
        <v>1267000</v>
      </c>
      <c r="L301" s="418"/>
      <c r="M301" s="418"/>
      <c r="N301" s="420"/>
    </row>
    <row r="302" spans="1:14" ht="12.75" customHeight="1">
      <c r="A302" s="666" t="s">
        <v>712</v>
      </c>
      <c r="B302" s="667"/>
      <c r="C302" s="667"/>
      <c r="D302" s="672"/>
      <c r="E302" s="674"/>
      <c r="F302" s="689"/>
      <c r="G302" s="667"/>
      <c r="H302" s="668"/>
      <c r="I302" s="421" t="s">
        <v>593</v>
      </c>
      <c r="J302" s="418"/>
      <c r="K302" s="418">
        <f>K301*0.25</f>
        <v>316750</v>
      </c>
      <c r="L302" s="418"/>
      <c r="M302" s="418"/>
      <c r="N302" s="420"/>
    </row>
    <row r="303" spans="1:14" ht="12.75" customHeight="1">
      <c r="A303" s="666" t="s">
        <v>713</v>
      </c>
      <c r="B303" s="667"/>
      <c r="C303" s="667"/>
      <c r="D303" s="672"/>
      <c r="E303" s="674"/>
      <c r="F303" s="689"/>
      <c r="G303" s="667"/>
      <c r="H303" s="668"/>
      <c r="I303" s="422" t="s">
        <v>595</v>
      </c>
      <c r="J303" s="418"/>
      <c r="K303" s="418"/>
      <c r="L303" s="418"/>
      <c r="M303" s="418"/>
      <c r="N303" s="420"/>
    </row>
    <row r="304" spans="1:14" ht="12.75" customHeight="1">
      <c r="A304" s="666" t="s">
        <v>714</v>
      </c>
      <c r="B304" s="667"/>
      <c r="C304" s="667"/>
      <c r="D304" s="672"/>
      <c r="E304" s="674"/>
      <c r="F304" s="690"/>
      <c r="G304" s="667"/>
      <c r="H304" s="668"/>
      <c r="I304" s="421" t="s">
        <v>597</v>
      </c>
      <c r="J304" s="418"/>
      <c r="K304" s="418">
        <f>K301*0.75</f>
        <v>950250</v>
      </c>
      <c r="L304" s="418"/>
      <c r="M304" s="418"/>
      <c r="N304" s="420"/>
    </row>
    <row r="305" spans="1:14" ht="12.75" customHeight="1">
      <c r="A305" s="666">
        <f>A301+1</f>
        <v>75</v>
      </c>
      <c r="B305" s="667">
        <v>851</v>
      </c>
      <c r="C305" s="667">
        <v>85195</v>
      </c>
      <c r="D305" s="671">
        <v>6060</v>
      </c>
      <c r="E305" s="674" t="s">
        <v>737</v>
      </c>
      <c r="F305" s="688" t="s">
        <v>738</v>
      </c>
      <c r="G305" s="667">
        <v>2010</v>
      </c>
      <c r="H305" s="668">
        <v>9000</v>
      </c>
      <c r="I305" s="419" t="s">
        <v>592</v>
      </c>
      <c r="J305" s="418">
        <v>9000</v>
      </c>
      <c r="K305" s="418"/>
      <c r="L305" s="418"/>
      <c r="M305" s="418"/>
      <c r="N305" s="420"/>
    </row>
    <row r="306" spans="1:14" ht="12.75" customHeight="1">
      <c r="A306" s="666" t="s">
        <v>716</v>
      </c>
      <c r="B306" s="667"/>
      <c r="C306" s="667"/>
      <c r="D306" s="671"/>
      <c r="E306" s="674"/>
      <c r="F306" s="689"/>
      <c r="G306" s="667"/>
      <c r="H306" s="668"/>
      <c r="I306" s="421" t="s">
        <v>593</v>
      </c>
      <c r="J306" s="418">
        <v>9000</v>
      </c>
      <c r="K306" s="418"/>
      <c r="L306" s="418"/>
      <c r="M306" s="418"/>
      <c r="N306" s="420"/>
    </row>
    <row r="307" spans="1:14" ht="12.75" customHeight="1">
      <c r="A307" s="666" t="s">
        <v>717</v>
      </c>
      <c r="B307" s="667"/>
      <c r="C307" s="667"/>
      <c r="D307" s="671"/>
      <c r="E307" s="674"/>
      <c r="F307" s="689"/>
      <c r="G307" s="667"/>
      <c r="H307" s="668"/>
      <c r="I307" s="422" t="s">
        <v>595</v>
      </c>
      <c r="J307" s="418"/>
      <c r="K307" s="418"/>
      <c r="L307" s="418"/>
      <c r="M307" s="418"/>
      <c r="N307" s="420"/>
    </row>
    <row r="308" spans="1:14" ht="12.75" customHeight="1">
      <c r="A308" s="666" t="s">
        <v>718</v>
      </c>
      <c r="B308" s="667"/>
      <c r="C308" s="667"/>
      <c r="D308" s="671"/>
      <c r="E308" s="674"/>
      <c r="F308" s="690"/>
      <c r="G308" s="667"/>
      <c r="H308" s="668"/>
      <c r="I308" s="421" t="s">
        <v>597</v>
      </c>
      <c r="J308" s="418"/>
      <c r="K308" s="418"/>
      <c r="L308" s="418"/>
      <c r="M308" s="418"/>
      <c r="N308" s="420"/>
    </row>
    <row r="309" spans="1:19" ht="12.75" customHeight="1">
      <c r="A309" s="666">
        <f>A305+1</f>
        <v>76</v>
      </c>
      <c r="B309" s="667">
        <v>900</v>
      </c>
      <c r="C309" s="667">
        <v>90001</v>
      </c>
      <c r="D309" s="672" t="s">
        <v>50</v>
      </c>
      <c r="E309" s="673" t="s">
        <v>739</v>
      </c>
      <c r="F309" s="691" t="s">
        <v>590</v>
      </c>
      <c r="G309" s="667" t="s">
        <v>740</v>
      </c>
      <c r="H309" s="668">
        <v>4268000</v>
      </c>
      <c r="I309" s="419" t="s">
        <v>592</v>
      </c>
      <c r="J309" s="418">
        <v>130000</v>
      </c>
      <c r="K309" s="418">
        <v>1125000</v>
      </c>
      <c r="L309" s="418">
        <v>2983000</v>
      </c>
      <c r="M309" s="418"/>
      <c r="N309" s="420"/>
      <c r="O309" s="420"/>
      <c r="P309" s="420"/>
      <c r="Q309" s="420"/>
      <c r="R309" s="412"/>
      <c r="S309" s="412"/>
    </row>
    <row r="310" spans="1:19" ht="12.75" customHeight="1">
      <c r="A310" s="666" t="s">
        <v>720</v>
      </c>
      <c r="B310" s="667"/>
      <c r="C310" s="667"/>
      <c r="D310" s="672"/>
      <c r="E310" s="673"/>
      <c r="F310" s="691"/>
      <c r="G310" s="667"/>
      <c r="H310" s="668"/>
      <c r="I310" s="421" t="s">
        <v>593</v>
      </c>
      <c r="J310" s="418">
        <v>130000</v>
      </c>
      <c r="K310" s="418">
        <f>K309*0.25</f>
        <v>281250</v>
      </c>
      <c r="L310" s="418">
        <f>L309*0.25</f>
        <v>745750</v>
      </c>
      <c r="M310" s="418"/>
      <c r="N310" s="420"/>
      <c r="O310" s="420"/>
      <c r="P310" s="420"/>
      <c r="Q310" s="420"/>
      <c r="R310" s="412"/>
      <c r="S310" s="412"/>
    </row>
    <row r="311" spans="1:19" ht="12.75" customHeight="1">
      <c r="A311" s="666" t="s">
        <v>721</v>
      </c>
      <c r="B311" s="667"/>
      <c r="C311" s="667"/>
      <c r="D311" s="672"/>
      <c r="E311" s="673"/>
      <c r="F311" s="691"/>
      <c r="G311" s="667"/>
      <c r="H311" s="668"/>
      <c r="I311" s="422" t="s">
        <v>595</v>
      </c>
      <c r="J311" s="418"/>
      <c r="K311" s="418"/>
      <c r="L311" s="418"/>
      <c r="M311" s="418"/>
      <c r="N311" s="420"/>
      <c r="O311" s="420"/>
      <c r="P311" s="420"/>
      <c r="Q311" s="420"/>
      <c r="R311" s="412"/>
      <c r="S311" s="412"/>
    </row>
    <row r="312" spans="1:19" ht="12.75" customHeight="1">
      <c r="A312" s="666" t="s">
        <v>722</v>
      </c>
      <c r="B312" s="667"/>
      <c r="C312" s="667"/>
      <c r="D312" s="672"/>
      <c r="E312" s="673"/>
      <c r="F312" s="691"/>
      <c r="G312" s="667"/>
      <c r="H312" s="668"/>
      <c r="I312" s="421" t="s">
        <v>597</v>
      </c>
      <c r="J312" s="418"/>
      <c r="K312" s="418">
        <f>K309*0.75</f>
        <v>843750</v>
      </c>
      <c r="L312" s="418">
        <f>L309*0.75</f>
        <v>2237250</v>
      </c>
      <c r="M312" s="418"/>
      <c r="N312" s="420"/>
      <c r="O312" s="420"/>
      <c r="P312" s="420"/>
      <c r="Q312" s="420"/>
      <c r="R312" s="412"/>
      <c r="S312" s="412"/>
    </row>
    <row r="313" spans="1:17" ht="12.75" customHeight="1">
      <c r="A313" s="666">
        <f>A309+1</f>
        <v>77</v>
      </c>
      <c r="B313" s="667">
        <v>900</v>
      </c>
      <c r="C313" s="667">
        <v>90001</v>
      </c>
      <c r="D313" s="672" t="s">
        <v>50</v>
      </c>
      <c r="E313" s="673" t="s">
        <v>741</v>
      </c>
      <c r="F313" s="691" t="s">
        <v>590</v>
      </c>
      <c r="G313" s="667" t="s">
        <v>742</v>
      </c>
      <c r="H313" s="668">
        <v>610000</v>
      </c>
      <c r="I313" s="419" t="s">
        <v>592</v>
      </c>
      <c r="J313" s="418"/>
      <c r="K313" s="418">
        <v>584000</v>
      </c>
      <c r="L313" s="423"/>
      <c r="M313" s="423"/>
      <c r="N313" s="420"/>
      <c r="O313" s="420"/>
      <c r="P313" s="420"/>
      <c r="Q313" s="420"/>
    </row>
    <row r="314" spans="1:17" ht="12.75" customHeight="1">
      <c r="A314" s="666" t="s">
        <v>725</v>
      </c>
      <c r="B314" s="667"/>
      <c r="C314" s="667"/>
      <c r="D314" s="672"/>
      <c r="E314" s="673"/>
      <c r="F314" s="691"/>
      <c r="G314" s="667"/>
      <c r="H314" s="668"/>
      <c r="I314" s="421" t="s">
        <v>593</v>
      </c>
      <c r="J314" s="418"/>
      <c r="K314" s="418">
        <f>K313-K316</f>
        <v>242360</v>
      </c>
      <c r="L314" s="423"/>
      <c r="M314" s="423"/>
      <c r="N314" s="420"/>
      <c r="O314" s="420"/>
      <c r="P314" s="420"/>
      <c r="Q314" s="420"/>
    </row>
    <row r="315" spans="1:17" ht="12.75" customHeight="1">
      <c r="A315" s="666" t="s">
        <v>726</v>
      </c>
      <c r="B315" s="667"/>
      <c r="C315" s="667"/>
      <c r="D315" s="672"/>
      <c r="E315" s="673"/>
      <c r="F315" s="691"/>
      <c r="G315" s="667"/>
      <c r="H315" s="668"/>
      <c r="I315" s="422" t="s">
        <v>595</v>
      </c>
      <c r="J315" s="418"/>
      <c r="K315" s="418"/>
      <c r="L315" s="423"/>
      <c r="M315" s="423"/>
      <c r="N315" s="420"/>
      <c r="O315" s="420"/>
      <c r="P315" s="420"/>
      <c r="Q315" s="420"/>
    </row>
    <row r="316" spans="1:18" ht="12.75" customHeight="1">
      <c r="A316" s="666" t="s">
        <v>727</v>
      </c>
      <c r="B316" s="667"/>
      <c r="C316" s="667"/>
      <c r="D316" s="672"/>
      <c r="E316" s="673"/>
      <c r="F316" s="691"/>
      <c r="G316" s="667"/>
      <c r="H316" s="668"/>
      <c r="I316" s="421" t="s">
        <v>597</v>
      </c>
      <c r="J316" s="418"/>
      <c r="K316" s="418">
        <v>341640</v>
      </c>
      <c r="L316" s="423"/>
      <c r="M316" s="423"/>
      <c r="N316" s="420"/>
      <c r="O316" s="420"/>
      <c r="P316" s="420"/>
      <c r="Q316" s="420"/>
      <c r="R316" s="412"/>
    </row>
    <row r="317" spans="1:15" ht="12.75" customHeight="1">
      <c r="A317" s="666">
        <f>A313+1</f>
        <v>78</v>
      </c>
      <c r="B317" s="667">
        <v>900</v>
      </c>
      <c r="C317" s="667">
        <v>90001</v>
      </c>
      <c r="D317" s="672" t="s">
        <v>50</v>
      </c>
      <c r="E317" s="673" t="s">
        <v>743</v>
      </c>
      <c r="F317" s="691" t="s">
        <v>590</v>
      </c>
      <c r="G317" s="667" t="s">
        <v>655</v>
      </c>
      <c r="H317" s="668">
        <v>938000</v>
      </c>
      <c r="I317" s="419" t="s">
        <v>592</v>
      </c>
      <c r="J317" s="418"/>
      <c r="K317" s="418">
        <v>906000</v>
      </c>
      <c r="L317" s="423"/>
      <c r="M317" s="423"/>
      <c r="N317" s="420">
        <f>K317*0.22</f>
        <v>199320</v>
      </c>
      <c r="O317" s="412">
        <f>K317-N317</f>
        <v>706680</v>
      </c>
    </row>
    <row r="318" spans="1:15" ht="12.75" customHeight="1">
      <c r="A318" s="666" t="s">
        <v>744</v>
      </c>
      <c r="B318" s="667"/>
      <c r="C318" s="667"/>
      <c r="D318" s="672"/>
      <c r="E318" s="673"/>
      <c r="F318" s="691"/>
      <c r="G318" s="667"/>
      <c r="H318" s="668"/>
      <c r="I318" s="421" t="s">
        <v>593</v>
      </c>
      <c r="J318" s="418"/>
      <c r="K318" s="418">
        <f>K317-K320</f>
        <v>375990</v>
      </c>
      <c r="L318" s="423"/>
      <c r="M318" s="423"/>
      <c r="N318" s="420"/>
      <c r="O318" s="409">
        <f>O317*0.75</f>
        <v>530010</v>
      </c>
    </row>
    <row r="319" spans="1:14" ht="12.75" customHeight="1">
      <c r="A319" s="666" t="s">
        <v>745</v>
      </c>
      <c r="B319" s="667"/>
      <c r="C319" s="667"/>
      <c r="D319" s="672"/>
      <c r="E319" s="673"/>
      <c r="F319" s="691"/>
      <c r="G319" s="667"/>
      <c r="H319" s="668"/>
      <c r="I319" s="422" t="s">
        <v>595</v>
      </c>
      <c r="J319" s="418"/>
      <c r="K319" s="418"/>
      <c r="L319" s="423"/>
      <c r="M319" s="423"/>
      <c r="N319" s="420"/>
    </row>
    <row r="320" spans="1:14" ht="12.75" customHeight="1">
      <c r="A320" s="666" t="s">
        <v>746</v>
      </c>
      <c r="B320" s="667"/>
      <c r="C320" s="667"/>
      <c r="D320" s="672"/>
      <c r="E320" s="673"/>
      <c r="F320" s="691"/>
      <c r="G320" s="667"/>
      <c r="H320" s="668"/>
      <c r="I320" s="421" t="s">
        <v>597</v>
      </c>
      <c r="J320" s="418"/>
      <c r="K320" s="418">
        <v>530010</v>
      </c>
      <c r="L320" s="423"/>
      <c r="M320" s="423"/>
      <c r="N320" s="420"/>
    </row>
    <row r="321" spans="1:14" ht="12.75" customHeight="1">
      <c r="A321" s="666">
        <f>A317+1</f>
        <v>79</v>
      </c>
      <c r="B321" s="667">
        <v>900</v>
      </c>
      <c r="C321" s="667">
        <v>90001</v>
      </c>
      <c r="D321" s="671">
        <v>6050</v>
      </c>
      <c r="E321" s="673" t="s">
        <v>58</v>
      </c>
      <c r="F321" s="691" t="s">
        <v>590</v>
      </c>
      <c r="G321" s="667" t="s">
        <v>640</v>
      </c>
      <c r="H321" s="668">
        <v>2042000</v>
      </c>
      <c r="I321" s="419" t="s">
        <v>592</v>
      </c>
      <c r="J321" s="418"/>
      <c r="K321" s="418"/>
      <c r="L321" s="418"/>
      <c r="M321" s="418">
        <v>2042000</v>
      </c>
      <c r="N321" s="420"/>
    </row>
    <row r="322" spans="1:14" ht="12.75" customHeight="1">
      <c r="A322" s="666" t="s">
        <v>707</v>
      </c>
      <c r="B322" s="667"/>
      <c r="C322" s="667"/>
      <c r="D322" s="671"/>
      <c r="E322" s="673"/>
      <c r="F322" s="691"/>
      <c r="G322" s="667"/>
      <c r="H322" s="668"/>
      <c r="I322" s="421" t="s">
        <v>593</v>
      </c>
      <c r="J322" s="418"/>
      <c r="K322" s="418"/>
      <c r="L322" s="418"/>
      <c r="M322" s="418">
        <v>2042000</v>
      </c>
      <c r="N322" s="420"/>
    </row>
    <row r="323" spans="1:14" ht="12.75" customHeight="1">
      <c r="A323" s="666" t="s">
        <v>708</v>
      </c>
      <c r="B323" s="667"/>
      <c r="C323" s="667"/>
      <c r="D323" s="671"/>
      <c r="E323" s="673"/>
      <c r="F323" s="691"/>
      <c r="G323" s="667"/>
      <c r="H323" s="668"/>
      <c r="I323" s="422" t="s">
        <v>595</v>
      </c>
      <c r="J323" s="418"/>
      <c r="K323" s="418"/>
      <c r="L323" s="418"/>
      <c r="M323" s="418"/>
      <c r="N323" s="420"/>
    </row>
    <row r="324" spans="1:14" ht="12.75" customHeight="1">
      <c r="A324" s="666" t="s">
        <v>709</v>
      </c>
      <c r="B324" s="667"/>
      <c r="C324" s="667"/>
      <c r="D324" s="671"/>
      <c r="E324" s="673"/>
      <c r="F324" s="691"/>
      <c r="G324" s="667"/>
      <c r="H324" s="668"/>
      <c r="I324" s="421" t="s">
        <v>597</v>
      </c>
      <c r="J324" s="418"/>
      <c r="K324" s="418"/>
      <c r="L324" s="418"/>
      <c r="M324" s="418"/>
      <c r="N324" s="420"/>
    </row>
    <row r="325" spans="1:17" ht="15" customHeight="1">
      <c r="A325" s="666">
        <f>A321+1</f>
        <v>80</v>
      </c>
      <c r="B325" s="657">
        <v>900</v>
      </c>
      <c r="C325" s="657">
        <v>90001</v>
      </c>
      <c r="D325" s="678">
        <v>6050</v>
      </c>
      <c r="E325" s="681" t="s">
        <v>747</v>
      </c>
      <c r="F325" s="688" t="s">
        <v>590</v>
      </c>
      <c r="G325" s="657" t="s">
        <v>633</v>
      </c>
      <c r="H325" s="660">
        <v>2415000</v>
      </c>
      <c r="I325" s="419" t="s">
        <v>592</v>
      </c>
      <c r="J325" s="418"/>
      <c r="K325" s="418"/>
      <c r="L325" s="418"/>
      <c r="M325" s="418">
        <v>2415000</v>
      </c>
      <c r="N325" s="420">
        <f aca="true" t="shared" si="7" ref="N325:Q328">J325+J329+J333+J337+J341+J345+J349+J353+J357</f>
        <v>890000</v>
      </c>
      <c r="O325" s="420">
        <f t="shared" si="7"/>
        <v>2974000</v>
      </c>
      <c r="P325" s="420">
        <f t="shared" si="7"/>
        <v>1950000</v>
      </c>
      <c r="Q325" s="420">
        <f t="shared" si="7"/>
        <v>19221000</v>
      </c>
    </row>
    <row r="326" spans="1:17" ht="15" customHeight="1">
      <c r="A326" s="666" t="s">
        <v>712</v>
      </c>
      <c r="B326" s="658"/>
      <c r="C326" s="658"/>
      <c r="D326" s="679"/>
      <c r="E326" s="682"/>
      <c r="F326" s="689"/>
      <c r="G326" s="658"/>
      <c r="H326" s="661"/>
      <c r="I326" s="421" t="s">
        <v>593</v>
      </c>
      <c r="J326" s="418"/>
      <c r="K326" s="418"/>
      <c r="L326" s="418"/>
      <c r="M326" s="418">
        <v>2415000</v>
      </c>
      <c r="N326" s="420">
        <f t="shared" si="7"/>
        <v>890000</v>
      </c>
      <c r="O326" s="420">
        <f t="shared" si="7"/>
        <v>2243500</v>
      </c>
      <c r="P326" s="420">
        <f t="shared" si="7"/>
        <v>1950000</v>
      </c>
      <c r="Q326" s="420">
        <f t="shared" si="7"/>
        <v>15069000</v>
      </c>
    </row>
    <row r="327" spans="1:17" ht="15" customHeight="1">
      <c r="A327" s="666" t="s">
        <v>713</v>
      </c>
      <c r="B327" s="658"/>
      <c r="C327" s="658"/>
      <c r="D327" s="679"/>
      <c r="E327" s="682"/>
      <c r="F327" s="689"/>
      <c r="G327" s="658"/>
      <c r="H327" s="661"/>
      <c r="I327" s="422" t="s">
        <v>595</v>
      </c>
      <c r="J327" s="418"/>
      <c r="K327" s="418"/>
      <c r="L327" s="418"/>
      <c r="M327" s="418"/>
      <c r="N327" s="420">
        <f t="shared" si="7"/>
        <v>0</v>
      </c>
      <c r="O327" s="420">
        <f t="shared" si="7"/>
        <v>0</v>
      </c>
      <c r="P327" s="420">
        <f t="shared" si="7"/>
        <v>0</v>
      </c>
      <c r="Q327" s="420">
        <f t="shared" si="7"/>
        <v>0</v>
      </c>
    </row>
    <row r="328" spans="1:17" ht="15" customHeight="1">
      <c r="A328" s="666" t="s">
        <v>714</v>
      </c>
      <c r="B328" s="658"/>
      <c r="C328" s="658"/>
      <c r="D328" s="679"/>
      <c r="E328" s="682"/>
      <c r="F328" s="689"/>
      <c r="G328" s="658"/>
      <c r="H328" s="661"/>
      <c r="I328" s="421" t="s">
        <v>597</v>
      </c>
      <c r="J328" s="418"/>
      <c r="K328" s="418"/>
      <c r="L328" s="418"/>
      <c r="M328" s="418"/>
      <c r="N328" s="420">
        <f t="shared" si="7"/>
        <v>0</v>
      </c>
      <c r="O328" s="420">
        <f t="shared" si="7"/>
        <v>730500</v>
      </c>
      <c r="P328" s="420">
        <f t="shared" si="7"/>
        <v>0</v>
      </c>
      <c r="Q328" s="420">
        <f t="shared" si="7"/>
        <v>4152000</v>
      </c>
    </row>
    <row r="329" spans="1:19" ht="12.75" customHeight="1">
      <c r="A329" s="666">
        <f>A325+1</f>
        <v>81</v>
      </c>
      <c r="B329" s="667">
        <v>900</v>
      </c>
      <c r="C329" s="667">
        <v>90001</v>
      </c>
      <c r="D329" s="671">
        <v>6050</v>
      </c>
      <c r="E329" s="698" t="s">
        <v>26</v>
      </c>
      <c r="F329" s="691" t="s">
        <v>590</v>
      </c>
      <c r="G329" s="701" t="s">
        <v>748</v>
      </c>
      <c r="H329" s="668">
        <v>2787000</v>
      </c>
      <c r="I329" s="419" t="s">
        <v>592</v>
      </c>
      <c r="J329" s="418"/>
      <c r="K329" s="418"/>
      <c r="L329" s="418"/>
      <c r="M329" s="418">
        <v>2787000</v>
      </c>
      <c r="N329" s="420"/>
      <c r="O329" s="412"/>
      <c r="P329" s="412"/>
      <c r="Q329" s="412"/>
      <c r="R329" s="412"/>
      <c r="S329" s="412"/>
    </row>
    <row r="330" spans="1:19" ht="12.75" customHeight="1">
      <c r="A330" s="666" t="s">
        <v>716</v>
      </c>
      <c r="B330" s="667"/>
      <c r="C330" s="667"/>
      <c r="D330" s="671"/>
      <c r="E330" s="699"/>
      <c r="F330" s="691"/>
      <c r="G330" s="702"/>
      <c r="H330" s="668"/>
      <c r="I330" s="421" t="s">
        <v>593</v>
      </c>
      <c r="J330" s="418"/>
      <c r="K330" s="418"/>
      <c r="L330" s="418"/>
      <c r="M330" s="418">
        <v>2787000</v>
      </c>
      <c r="N330" s="420"/>
      <c r="O330" s="412"/>
      <c r="P330" s="412"/>
      <c r="Q330" s="412"/>
      <c r="R330" s="412"/>
      <c r="S330" s="439"/>
    </row>
    <row r="331" spans="1:19" ht="12.75" customHeight="1">
      <c r="A331" s="666" t="s">
        <v>717</v>
      </c>
      <c r="B331" s="667"/>
      <c r="C331" s="667"/>
      <c r="D331" s="671"/>
      <c r="E331" s="699"/>
      <c r="F331" s="691"/>
      <c r="G331" s="702"/>
      <c r="H331" s="668"/>
      <c r="I331" s="422" t="s">
        <v>595</v>
      </c>
      <c r="J331" s="418"/>
      <c r="K331" s="418"/>
      <c r="L331" s="418"/>
      <c r="M331" s="418"/>
      <c r="N331" s="420"/>
      <c r="O331" s="412"/>
      <c r="P331" s="412"/>
      <c r="Q331" s="412"/>
      <c r="R331" s="412"/>
      <c r="S331" s="412"/>
    </row>
    <row r="332" spans="1:19" ht="12.75" customHeight="1">
      <c r="A332" s="666" t="s">
        <v>718</v>
      </c>
      <c r="B332" s="667"/>
      <c r="C332" s="667"/>
      <c r="D332" s="671"/>
      <c r="E332" s="700"/>
      <c r="F332" s="691"/>
      <c r="G332" s="703"/>
      <c r="H332" s="668"/>
      <c r="I332" s="421" t="s">
        <v>597</v>
      </c>
      <c r="J332" s="418"/>
      <c r="K332" s="418"/>
      <c r="L332" s="418"/>
      <c r="M332" s="418"/>
      <c r="N332" s="420"/>
      <c r="O332" s="412"/>
      <c r="P332" s="412"/>
      <c r="Q332" s="412"/>
      <c r="R332" s="412"/>
      <c r="S332" s="412"/>
    </row>
    <row r="333" spans="1:17" ht="12.75" customHeight="1">
      <c r="A333" s="666">
        <f>A329+1</f>
        <v>82</v>
      </c>
      <c r="B333" s="667">
        <v>900</v>
      </c>
      <c r="C333" s="667">
        <v>90001</v>
      </c>
      <c r="D333" s="671">
        <v>6050</v>
      </c>
      <c r="E333" s="673" t="s">
        <v>749</v>
      </c>
      <c r="F333" s="691" t="s">
        <v>590</v>
      </c>
      <c r="G333" s="667" t="s">
        <v>750</v>
      </c>
      <c r="H333" s="668">
        <v>3970000</v>
      </c>
      <c r="I333" s="419" t="s">
        <v>592</v>
      </c>
      <c r="J333" s="418"/>
      <c r="K333" s="418"/>
      <c r="L333" s="418"/>
      <c r="M333" s="418">
        <v>3970000</v>
      </c>
      <c r="N333" s="420"/>
      <c r="O333" s="420"/>
      <c r="P333" s="420"/>
      <c r="Q333" s="420"/>
    </row>
    <row r="334" spans="1:17" ht="12.75" customHeight="1">
      <c r="A334" s="666" t="s">
        <v>707</v>
      </c>
      <c r="B334" s="667"/>
      <c r="C334" s="667"/>
      <c r="D334" s="671"/>
      <c r="E334" s="673"/>
      <c r="F334" s="691"/>
      <c r="G334" s="667"/>
      <c r="H334" s="668"/>
      <c r="I334" s="421" t="s">
        <v>593</v>
      </c>
      <c r="J334" s="418"/>
      <c r="K334" s="418"/>
      <c r="L334" s="418"/>
      <c r="M334" s="418">
        <v>3970000</v>
      </c>
      <c r="N334" s="420"/>
      <c r="O334" s="420"/>
      <c r="P334" s="420"/>
      <c r="Q334" s="420"/>
    </row>
    <row r="335" spans="1:17" ht="12.75" customHeight="1">
      <c r="A335" s="666" t="s">
        <v>708</v>
      </c>
      <c r="B335" s="667"/>
      <c r="C335" s="667"/>
      <c r="D335" s="671"/>
      <c r="E335" s="673"/>
      <c r="F335" s="691"/>
      <c r="G335" s="667"/>
      <c r="H335" s="668"/>
      <c r="I335" s="422" t="s">
        <v>595</v>
      </c>
      <c r="J335" s="418"/>
      <c r="K335" s="418"/>
      <c r="L335" s="418"/>
      <c r="M335" s="418"/>
      <c r="N335" s="420"/>
      <c r="O335" s="420"/>
      <c r="P335" s="420"/>
      <c r="Q335" s="420"/>
    </row>
    <row r="336" spans="1:17" ht="12.75" customHeight="1">
      <c r="A336" s="666" t="s">
        <v>709</v>
      </c>
      <c r="B336" s="667"/>
      <c r="C336" s="667"/>
      <c r="D336" s="671"/>
      <c r="E336" s="673"/>
      <c r="F336" s="691"/>
      <c r="G336" s="667"/>
      <c r="H336" s="668"/>
      <c r="I336" s="421" t="s">
        <v>597</v>
      </c>
      <c r="J336" s="418"/>
      <c r="K336" s="418"/>
      <c r="L336" s="418"/>
      <c r="M336" s="418"/>
      <c r="N336" s="420"/>
      <c r="O336" s="420"/>
      <c r="P336" s="420"/>
      <c r="Q336" s="420"/>
    </row>
    <row r="337" spans="1:17" ht="12.75" customHeight="1">
      <c r="A337" s="666">
        <f>A333+1</f>
        <v>83</v>
      </c>
      <c r="B337" s="667">
        <v>900</v>
      </c>
      <c r="C337" s="667">
        <v>90001</v>
      </c>
      <c r="D337" s="671">
        <v>6050</v>
      </c>
      <c r="E337" s="673" t="s">
        <v>751</v>
      </c>
      <c r="F337" s="691" t="s">
        <v>590</v>
      </c>
      <c r="G337" s="667" t="s">
        <v>752</v>
      </c>
      <c r="H337" s="668">
        <v>3310000</v>
      </c>
      <c r="I337" s="419" t="s">
        <v>592</v>
      </c>
      <c r="J337" s="418"/>
      <c r="K337" s="418"/>
      <c r="L337" s="418"/>
      <c r="M337" s="418">
        <v>3310000</v>
      </c>
      <c r="N337" s="420"/>
      <c r="O337" s="412"/>
      <c r="P337" s="412"/>
      <c r="Q337" s="412"/>
    </row>
    <row r="338" spans="1:17" ht="12.75" customHeight="1">
      <c r="A338" s="666" t="s">
        <v>712</v>
      </c>
      <c r="B338" s="667"/>
      <c r="C338" s="667"/>
      <c r="D338" s="671"/>
      <c r="E338" s="673"/>
      <c r="F338" s="691"/>
      <c r="G338" s="667"/>
      <c r="H338" s="668"/>
      <c r="I338" s="421" t="s">
        <v>593</v>
      </c>
      <c r="J338" s="418"/>
      <c r="K338" s="418"/>
      <c r="L338" s="418"/>
      <c r="M338" s="418">
        <v>3310000</v>
      </c>
      <c r="N338" s="420"/>
      <c r="O338" s="412"/>
      <c r="P338" s="412"/>
      <c r="Q338" s="412"/>
    </row>
    <row r="339" spans="1:17" ht="12.75" customHeight="1">
      <c r="A339" s="666" t="s">
        <v>713</v>
      </c>
      <c r="B339" s="667"/>
      <c r="C339" s="667"/>
      <c r="D339" s="671"/>
      <c r="E339" s="673"/>
      <c r="F339" s="691"/>
      <c r="G339" s="667"/>
      <c r="H339" s="668"/>
      <c r="I339" s="422" t="s">
        <v>595</v>
      </c>
      <c r="J339" s="418"/>
      <c r="K339" s="418"/>
      <c r="L339" s="418"/>
      <c r="M339" s="418"/>
      <c r="N339" s="420"/>
      <c r="O339" s="412"/>
      <c r="P339" s="412"/>
      <c r="Q339" s="412"/>
    </row>
    <row r="340" spans="1:17" ht="12.75" customHeight="1">
      <c r="A340" s="666" t="s">
        <v>714</v>
      </c>
      <c r="B340" s="667"/>
      <c r="C340" s="667"/>
      <c r="D340" s="671"/>
      <c r="E340" s="673"/>
      <c r="F340" s="691"/>
      <c r="G340" s="667"/>
      <c r="H340" s="668"/>
      <c r="I340" s="421" t="s">
        <v>597</v>
      </c>
      <c r="J340" s="418"/>
      <c r="K340" s="418"/>
      <c r="L340" s="418"/>
      <c r="M340" s="418"/>
      <c r="N340" s="420"/>
      <c r="O340" s="412"/>
      <c r="P340" s="412"/>
      <c r="Q340" s="412"/>
    </row>
    <row r="341" spans="1:19" ht="12.75" customHeight="1">
      <c r="A341" s="666">
        <f>A337+1</f>
        <v>84</v>
      </c>
      <c r="B341" s="667">
        <v>900</v>
      </c>
      <c r="C341" s="667">
        <v>90001</v>
      </c>
      <c r="D341" s="671">
        <v>6050</v>
      </c>
      <c r="E341" s="673" t="s">
        <v>753</v>
      </c>
      <c r="F341" s="691" t="s">
        <v>590</v>
      </c>
      <c r="G341" s="667" t="s">
        <v>612</v>
      </c>
      <c r="H341" s="668">
        <v>4628000</v>
      </c>
      <c r="I341" s="419" t="s">
        <v>592</v>
      </c>
      <c r="J341" s="418">
        <v>650000</v>
      </c>
      <c r="K341" s="418">
        <v>2000000</v>
      </c>
      <c r="L341" s="418">
        <v>1950000</v>
      </c>
      <c r="M341" s="418"/>
      <c r="N341" s="420"/>
      <c r="O341" s="412"/>
      <c r="P341" s="412"/>
      <c r="Q341" s="412"/>
      <c r="R341" s="412"/>
      <c r="S341" s="412"/>
    </row>
    <row r="342" spans="1:19" ht="12.75" customHeight="1">
      <c r="A342" s="666" t="s">
        <v>716</v>
      </c>
      <c r="B342" s="667"/>
      <c r="C342" s="667"/>
      <c r="D342" s="671"/>
      <c r="E342" s="673"/>
      <c r="F342" s="691"/>
      <c r="G342" s="667"/>
      <c r="H342" s="668"/>
      <c r="I342" s="421" t="s">
        <v>593</v>
      </c>
      <c r="J342" s="418">
        <v>650000</v>
      </c>
      <c r="K342" s="418">
        <v>2000000</v>
      </c>
      <c r="L342" s="418">
        <v>1950000</v>
      </c>
      <c r="M342" s="418"/>
      <c r="N342" s="420"/>
      <c r="O342" s="412"/>
      <c r="P342" s="412"/>
      <c r="Q342" s="412"/>
      <c r="R342" s="412"/>
      <c r="S342" s="412"/>
    </row>
    <row r="343" spans="1:19" ht="12.75" customHeight="1">
      <c r="A343" s="666" t="s">
        <v>717</v>
      </c>
      <c r="B343" s="667"/>
      <c r="C343" s="667"/>
      <c r="D343" s="671"/>
      <c r="E343" s="673"/>
      <c r="F343" s="691"/>
      <c r="G343" s="667"/>
      <c r="H343" s="668"/>
      <c r="I343" s="422" t="s">
        <v>595</v>
      </c>
      <c r="J343" s="418"/>
      <c r="K343" s="418"/>
      <c r="L343" s="418"/>
      <c r="M343" s="418"/>
      <c r="N343" s="420"/>
      <c r="O343" s="412"/>
      <c r="P343" s="412"/>
      <c r="Q343" s="412"/>
      <c r="R343" s="412"/>
      <c r="S343" s="412"/>
    </row>
    <row r="344" spans="1:19" ht="12.75" customHeight="1">
      <c r="A344" s="666" t="s">
        <v>718</v>
      </c>
      <c r="B344" s="667"/>
      <c r="C344" s="667"/>
      <c r="D344" s="671"/>
      <c r="E344" s="673"/>
      <c r="F344" s="691"/>
      <c r="G344" s="667"/>
      <c r="H344" s="668"/>
      <c r="I344" s="421" t="s">
        <v>597</v>
      </c>
      <c r="J344" s="418"/>
      <c r="K344" s="418"/>
      <c r="L344" s="418"/>
      <c r="M344" s="418"/>
      <c r="N344" s="420"/>
      <c r="O344" s="412"/>
      <c r="P344" s="412"/>
      <c r="Q344" s="412"/>
      <c r="R344" s="412"/>
      <c r="S344" s="412"/>
    </row>
    <row r="345" spans="1:17" ht="12.75" customHeight="1">
      <c r="A345" s="666">
        <f>A341+1</f>
        <v>85</v>
      </c>
      <c r="B345" s="697">
        <v>900</v>
      </c>
      <c r="C345" s="667">
        <v>90001</v>
      </c>
      <c r="D345" s="672" t="s">
        <v>50</v>
      </c>
      <c r="E345" s="673" t="s">
        <v>754</v>
      </c>
      <c r="F345" s="691" t="s">
        <v>590</v>
      </c>
      <c r="G345" s="697" t="s">
        <v>755</v>
      </c>
      <c r="H345" s="668">
        <v>5276000</v>
      </c>
      <c r="I345" s="441" t="s">
        <v>592</v>
      </c>
      <c r="J345" s="440">
        <v>240000</v>
      </c>
      <c r="K345" s="440">
        <v>270000</v>
      </c>
      <c r="L345" s="440"/>
      <c r="M345" s="440">
        <v>4736000</v>
      </c>
      <c r="N345" s="420"/>
      <c r="O345" s="420"/>
      <c r="P345" s="420"/>
      <c r="Q345" s="420"/>
    </row>
    <row r="346" spans="1:17" ht="12.75" customHeight="1">
      <c r="A346" s="666" t="s">
        <v>720</v>
      </c>
      <c r="B346" s="697"/>
      <c r="C346" s="667"/>
      <c r="D346" s="672"/>
      <c r="E346" s="673"/>
      <c r="F346" s="691"/>
      <c r="G346" s="697"/>
      <c r="H346" s="668"/>
      <c r="I346" s="442" t="s">
        <v>593</v>
      </c>
      <c r="J346" s="440">
        <v>240000</v>
      </c>
      <c r="K346" s="440">
        <f>K345*0.25</f>
        <v>67500</v>
      </c>
      <c r="L346" s="440"/>
      <c r="M346" s="440">
        <v>1004000</v>
      </c>
      <c r="N346" s="420"/>
      <c r="O346" s="420"/>
      <c r="P346" s="420"/>
      <c r="Q346" s="420"/>
    </row>
    <row r="347" spans="1:17" ht="12.75" customHeight="1">
      <c r="A347" s="666" t="s">
        <v>721</v>
      </c>
      <c r="B347" s="697"/>
      <c r="C347" s="667"/>
      <c r="D347" s="672"/>
      <c r="E347" s="673"/>
      <c r="F347" s="691"/>
      <c r="G347" s="697"/>
      <c r="H347" s="668"/>
      <c r="I347" s="443" t="s">
        <v>595</v>
      </c>
      <c r="J347" s="440"/>
      <c r="K347" s="440"/>
      <c r="L347" s="440"/>
      <c r="M347" s="440"/>
      <c r="N347" s="420"/>
      <c r="O347" s="420"/>
      <c r="P347" s="420"/>
      <c r="Q347" s="420"/>
    </row>
    <row r="348" spans="1:17" ht="12.75" customHeight="1">
      <c r="A348" s="666" t="s">
        <v>722</v>
      </c>
      <c r="B348" s="697"/>
      <c r="C348" s="667"/>
      <c r="D348" s="672"/>
      <c r="E348" s="673"/>
      <c r="F348" s="691"/>
      <c r="G348" s="697"/>
      <c r="H348" s="668"/>
      <c r="I348" s="442" t="s">
        <v>597</v>
      </c>
      <c r="J348" s="440"/>
      <c r="K348" s="440">
        <f>K345*0.75</f>
        <v>202500</v>
      </c>
      <c r="L348" s="440"/>
      <c r="M348" s="440">
        <v>3732000</v>
      </c>
      <c r="N348" s="420"/>
      <c r="O348" s="420"/>
      <c r="P348" s="420"/>
      <c r="Q348" s="420"/>
    </row>
    <row r="349" spans="1:14" ht="12.75" customHeight="1">
      <c r="A349" s="666">
        <f>A345+1</f>
        <v>86</v>
      </c>
      <c r="B349" s="667">
        <v>900</v>
      </c>
      <c r="C349" s="667">
        <v>90001</v>
      </c>
      <c r="D349" s="672" t="s">
        <v>50</v>
      </c>
      <c r="E349" s="673" t="s">
        <v>41</v>
      </c>
      <c r="F349" s="691" t="s">
        <v>590</v>
      </c>
      <c r="G349" s="667" t="s">
        <v>757</v>
      </c>
      <c r="H349" s="668">
        <v>726000</v>
      </c>
      <c r="I349" s="419" t="s">
        <v>592</v>
      </c>
      <c r="J349" s="418"/>
      <c r="K349" s="418">
        <v>704000</v>
      </c>
      <c r="L349" s="418"/>
      <c r="M349" s="418"/>
      <c r="N349" s="420"/>
    </row>
    <row r="350" spans="1:14" ht="12.75" customHeight="1">
      <c r="A350" s="666" t="s">
        <v>725</v>
      </c>
      <c r="B350" s="667"/>
      <c r="C350" s="667"/>
      <c r="D350" s="672"/>
      <c r="E350" s="673"/>
      <c r="F350" s="691"/>
      <c r="G350" s="667"/>
      <c r="H350" s="668"/>
      <c r="I350" s="421" t="s">
        <v>593</v>
      </c>
      <c r="J350" s="418"/>
      <c r="K350" s="418">
        <f>K349*0.25</f>
        <v>176000</v>
      </c>
      <c r="L350" s="418"/>
      <c r="M350" s="418"/>
      <c r="N350" s="420"/>
    </row>
    <row r="351" spans="1:14" ht="12.75" customHeight="1">
      <c r="A351" s="666" t="s">
        <v>726</v>
      </c>
      <c r="B351" s="667"/>
      <c r="C351" s="667"/>
      <c r="D351" s="672"/>
      <c r="E351" s="673"/>
      <c r="F351" s="691"/>
      <c r="G351" s="667"/>
      <c r="H351" s="668"/>
      <c r="I351" s="422" t="s">
        <v>595</v>
      </c>
      <c r="J351" s="418"/>
      <c r="K351" s="418"/>
      <c r="L351" s="418"/>
      <c r="M351" s="418"/>
      <c r="N351" s="420"/>
    </row>
    <row r="352" spans="1:14" ht="12.75" customHeight="1">
      <c r="A352" s="666" t="s">
        <v>727</v>
      </c>
      <c r="B352" s="667"/>
      <c r="C352" s="667"/>
      <c r="D352" s="672"/>
      <c r="E352" s="673"/>
      <c r="F352" s="691"/>
      <c r="G352" s="667"/>
      <c r="H352" s="668"/>
      <c r="I352" s="421" t="s">
        <v>597</v>
      </c>
      <c r="J352" s="418"/>
      <c r="K352" s="418">
        <f>K349*0.75</f>
        <v>528000</v>
      </c>
      <c r="L352" s="418"/>
      <c r="M352" s="418"/>
      <c r="N352" s="420"/>
    </row>
    <row r="353" spans="1:14" ht="12.75" customHeight="1">
      <c r="A353" s="666">
        <f>A349+1</f>
        <v>87</v>
      </c>
      <c r="B353" s="667">
        <v>900</v>
      </c>
      <c r="C353" s="667">
        <v>90001</v>
      </c>
      <c r="D353" s="672" t="s">
        <v>50</v>
      </c>
      <c r="E353" s="674" t="s">
        <v>758</v>
      </c>
      <c r="F353" s="691" t="s">
        <v>590</v>
      </c>
      <c r="G353" s="667" t="s">
        <v>698</v>
      </c>
      <c r="H353" s="668">
        <v>584000</v>
      </c>
      <c r="I353" s="419" t="s">
        <v>592</v>
      </c>
      <c r="J353" s="418"/>
      <c r="K353" s="418"/>
      <c r="L353" s="418"/>
      <c r="M353" s="418">
        <v>560000</v>
      </c>
      <c r="N353" s="420"/>
    </row>
    <row r="354" spans="1:14" ht="12.75" customHeight="1">
      <c r="A354" s="666" t="s">
        <v>744</v>
      </c>
      <c r="B354" s="667"/>
      <c r="C354" s="667"/>
      <c r="D354" s="672"/>
      <c r="E354" s="674"/>
      <c r="F354" s="691"/>
      <c r="G354" s="667"/>
      <c r="H354" s="668"/>
      <c r="I354" s="421" t="s">
        <v>593</v>
      </c>
      <c r="J354" s="418"/>
      <c r="K354" s="418"/>
      <c r="L354" s="418"/>
      <c r="M354" s="418">
        <f>M353*0.25</f>
        <v>140000</v>
      </c>
      <c r="N354" s="420"/>
    </row>
    <row r="355" spans="1:14" ht="12.75" customHeight="1">
      <c r="A355" s="666" t="s">
        <v>745</v>
      </c>
      <c r="B355" s="667"/>
      <c r="C355" s="667"/>
      <c r="D355" s="672"/>
      <c r="E355" s="674"/>
      <c r="F355" s="691"/>
      <c r="G355" s="667"/>
      <c r="H355" s="668"/>
      <c r="I355" s="422" t="s">
        <v>595</v>
      </c>
      <c r="J355" s="418"/>
      <c r="K355" s="418"/>
      <c r="L355" s="418"/>
      <c r="M355" s="418"/>
      <c r="N355" s="420"/>
    </row>
    <row r="356" spans="1:14" ht="12.75" customHeight="1">
      <c r="A356" s="666" t="s">
        <v>746</v>
      </c>
      <c r="B356" s="667"/>
      <c r="C356" s="667"/>
      <c r="D356" s="672"/>
      <c r="E356" s="674"/>
      <c r="F356" s="691"/>
      <c r="G356" s="667"/>
      <c r="H356" s="668"/>
      <c r="I356" s="421" t="s">
        <v>597</v>
      </c>
      <c r="J356" s="418"/>
      <c r="K356" s="418"/>
      <c r="L356" s="418"/>
      <c r="M356" s="418">
        <f>M353*0.75</f>
        <v>420000</v>
      </c>
      <c r="N356" s="420"/>
    </row>
    <row r="357" spans="1:17" ht="12.75" customHeight="1">
      <c r="A357" s="666">
        <f>A353+1</f>
        <v>88</v>
      </c>
      <c r="B357" s="667">
        <v>900</v>
      </c>
      <c r="C357" s="667">
        <v>90001</v>
      </c>
      <c r="D357" s="671">
        <v>6050</v>
      </c>
      <c r="E357" s="673" t="s">
        <v>759</v>
      </c>
      <c r="F357" s="691" t="s">
        <v>590</v>
      </c>
      <c r="G357" s="667" t="s">
        <v>750</v>
      </c>
      <c r="H357" s="668">
        <v>1443000</v>
      </c>
      <c r="I357" s="419" t="s">
        <v>592</v>
      </c>
      <c r="J357" s="418"/>
      <c r="K357" s="418"/>
      <c r="L357" s="418"/>
      <c r="M357" s="418">
        <v>1443000</v>
      </c>
      <c r="N357" s="420"/>
      <c r="O357" s="420"/>
      <c r="P357" s="420"/>
      <c r="Q357" s="420"/>
    </row>
    <row r="358" spans="1:17" ht="12.75" customHeight="1">
      <c r="A358" s="666" t="s">
        <v>712</v>
      </c>
      <c r="B358" s="667"/>
      <c r="C358" s="667"/>
      <c r="D358" s="671"/>
      <c r="E358" s="673"/>
      <c r="F358" s="691"/>
      <c r="G358" s="667"/>
      <c r="H358" s="668"/>
      <c r="I358" s="421" t="s">
        <v>593</v>
      </c>
      <c r="J358" s="418"/>
      <c r="K358" s="418"/>
      <c r="L358" s="418"/>
      <c r="M358" s="418">
        <v>1443000</v>
      </c>
      <c r="N358" s="420"/>
      <c r="O358" s="420"/>
      <c r="P358" s="420"/>
      <c r="Q358" s="420"/>
    </row>
    <row r="359" spans="1:17" ht="12.75" customHeight="1">
      <c r="A359" s="666" t="s">
        <v>713</v>
      </c>
      <c r="B359" s="667"/>
      <c r="C359" s="667"/>
      <c r="D359" s="671"/>
      <c r="E359" s="673"/>
      <c r="F359" s="691"/>
      <c r="G359" s="667"/>
      <c r="H359" s="668"/>
      <c r="I359" s="422" t="s">
        <v>595</v>
      </c>
      <c r="J359" s="418"/>
      <c r="K359" s="418"/>
      <c r="L359" s="418"/>
      <c r="M359" s="418"/>
      <c r="N359" s="420"/>
      <c r="O359" s="420"/>
      <c r="P359" s="420"/>
      <c r="Q359" s="420"/>
    </row>
    <row r="360" spans="1:18" ht="12.75" customHeight="1">
      <c r="A360" s="666" t="s">
        <v>714</v>
      </c>
      <c r="B360" s="667"/>
      <c r="C360" s="667"/>
      <c r="D360" s="671"/>
      <c r="E360" s="673"/>
      <c r="F360" s="691"/>
      <c r="G360" s="667"/>
      <c r="H360" s="668"/>
      <c r="I360" s="421" t="s">
        <v>597</v>
      </c>
      <c r="J360" s="418"/>
      <c r="K360" s="418"/>
      <c r="L360" s="418"/>
      <c r="M360" s="418"/>
      <c r="N360" s="420"/>
      <c r="O360" s="420"/>
      <c r="P360" s="420"/>
      <c r="Q360" s="420"/>
      <c r="R360" s="412"/>
    </row>
    <row r="361" spans="1:17" ht="12.75" customHeight="1">
      <c r="A361" s="666">
        <f>A357+1</f>
        <v>89</v>
      </c>
      <c r="B361" s="667">
        <v>900</v>
      </c>
      <c r="C361" s="667">
        <v>90001</v>
      </c>
      <c r="D361" s="672" t="s">
        <v>50</v>
      </c>
      <c r="E361" s="673" t="s">
        <v>760</v>
      </c>
      <c r="F361" s="691" t="s">
        <v>590</v>
      </c>
      <c r="G361" s="667" t="s">
        <v>761</v>
      </c>
      <c r="H361" s="668">
        <v>5400000</v>
      </c>
      <c r="I361" s="419" t="s">
        <v>592</v>
      </c>
      <c r="J361" s="418"/>
      <c r="K361" s="418">
        <v>400000</v>
      </c>
      <c r="L361" s="418">
        <v>2297000</v>
      </c>
      <c r="M361" s="418">
        <v>2680000</v>
      </c>
      <c r="N361" s="420">
        <f aca="true" t="shared" si="8" ref="N361:Q364">J361+J365+J369+J373+J377+J381+J385+J389+J393+J397+J401+J405+J409</f>
        <v>498000</v>
      </c>
      <c r="O361" s="420">
        <f t="shared" si="8"/>
        <v>2130000</v>
      </c>
      <c r="P361" s="420">
        <f t="shared" si="8"/>
        <v>2837000</v>
      </c>
      <c r="Q361" s="420">
        <f t="shared" si="8"/>
        <v>5672000</v>
      </c>
    </row>
    <row r="362" spans="1:17" ht="12.75" customHeight="1">
      <c r="A362" s="666" t="s">
        <v>707</v>
      </c>
      <c r="B362" s="667"/>
      <c r="C362" s="667"/>
      <c r="D362" s="672"/>
      <c r="E362" s="673"/>
      <c r="F362" s="691"/>
      <c r="G362" s="667"/>
      <c r="H362" s="668"/>
      <c r="I362" s="421" t="s">
        <v>593</v>
      </c>
      <c r="J362" s="418"/>
      <c r="K362" s="418">
        <v>400000</v>
      </c>
      <c r="L362" s="418">
        <v>767000</v>
      </c>
      <c r="M362" s="418">
        <f>M361*0.4</f>
        <v>1072000</v>
      </c>
      <c r="N362" s="420">
        <f t="shared" si="8"/>
        <v>498000</v>
      </c>
      <c r="O362" s="420">
        <f t="shared" si="8"/>
        <v>1439700</v>
      </c>
      <c r="P362" s="420">
        <f t="shared" si="8"/>
        <v>1307000</v>
      </c>
      <c r="Q362" s="420">
        <f t="shared" si="8"/>
        <v>2939000</v>
      </c>
    </row>
    <row r="363" spans="1:17" ht="12.75" customHeight="1">
      <c r="A363" s="666" t="s">
        <v>708</v>
      </c>
      <c r="B363" s="667"/>
      <c r="C363" s="667"/>
      <c r="D363" s="672"/>
      <c r="E363" s="673"/>
      <c r="F363" s="691"/>
      <c r="G363" s="667"/>
      <c r="H363" s="668"/>
      <c r="I363" s="422" t="s">
        <v>595</v>
      </c>
      <c r="J363" s="418"/>
      <c r="K363" s="418"/>
      <c r="L363" s="418">
        <v>0</v>
      </c>
      <c r="M363" s="418">
        <v>0</v>
      </c>
      <c r="N363" s="420">
        <f t="shared" si="8"/>
        <v>0</v>
      </c>
      <c r="O363" s="420">
        <f t="shared" si="8"/>
        <v>0</v>
      </c>
      <c r="P363" s="420">
        <f t="shared" si="8"/>
        <v>0</v>
      </c>
      <c r="Q363" s="420">
        <f t="shared" si="8"/>
        <v>0</v>
      </c>
    </row>
    <row r="364" spans="1:17" ht="12.75" customHeight="1">
      <c r="A364" s="666" t="s">
        <v>709</v>
      </c>
      <c r="B364" s="667"/>
      <c r="C364" s="667"/>
      <c r="D364" s="672"/>
      <c r="E364" s="673"/>
      <c r="F364" s="691"/>
      <c r="G364" s="667"/>
      <c r="H364" s="668"/>
      <c r="I364" s="421" t="s">
        <v>597</v>
      </c>
      <c r="J364" s="418"/>
      <c r="K364" s="418"/>
      <c r="L364" s="418">
        <v>1530000</v>
      </c>
      <c r="M364" s="418">
        <f>M361*0.6</f>
        <v>1608000</v>
      </c>
      <c r="N364" s="420">
        <f t="shared" si="8"/>
        <v>0</v>
      </c>
      <c r="O364" s="420">
        <f t="shared" si="8"/>
        <v>690300</v>
      </c>
      <c r="P364" s="420">
        <f t="shared" si="8"/>
        <v>1530000</v>
      </c>
      <c r="Q364" s="420">
        <f t="shared" si="8"/>
        <v>2733000</v>
      </c>
    </row>
    <row r="365" spans="1:14" ht="12.75" customHeight="1">
      <c r="A365" s="666">
        <f>A361+1</f>
        <v>90</v>
      </c>
      <c r="B365" s="667">
        <v>900</v>
      </c>
      <c r="C365" s="667">
        <v>90001</v>
      </c>
      <c r="D365" s="672" t="s">
        <v>50</v>
      </c>
      <c r="E365" s="673" t="s">
        <v>762</v>
      </c>
      <c r="F365" s="691" t="s">
        <v>590</v>
      </c>
      <c r="G365" s="667" t="s">
        <v>648</v>
      </c>
      <c r="H365" s="668">
        <v>1500000</v>
      </c>
      <c r="I365" s="419" t="s">
        <v>592</v>
      </c>
      <c r="J365" s="418"/>
      <c r="K365" s="418"/>
      <c r="L365" s="418"/>
      <c r="M365" s="418">
        <v>1500000</v>
      </c>
      <c r="N365" s="420"/>
    </row>
    <row r="366" spans="1:14" ht="12.75" customHeight="1">
      <c r="A366" s="666" t="s">
        <v>712</v>
      </c>
      <c r="B366" s="667"/>
      <c r="C366" s="667"/>
      <c r="D366" s="672"/>
      <c r="E366" s="673"/>
      <c r="F366" s="691"/>
      <c r="G366" s="667"/>
      <c r="H366" s="668"/>
      <c r="I366" s="421" t="s">
        <v>593</v>
      </c>
      <c r="J366" s="418"/>
      <c r="K366" s="418"/>
      <c r="L366" s="418"/>
      <c r="M366" s="418">
        <v>375000</v>
      </c>
      <c r="N366" s="420"/>
    </row>
    <row r="367" spans="1:14" ht="12.75" customHeight="1">
      <c r="A367" s="666" t="s">
        <v>713</v>
      </c>
      <c r="B367" s="667"/>
      <c r="C367" s="667"/>
      <c r="D367" s="672"/>
      <c r="E367" s="673"/>
      <c r="F367" s="691"/>
      <c r="G367" s="667"/>
      <c r="H367" s="668"/>
      <c r="I367" s="422" t="s">
        <v>595</v>
      </c>
      <c r="J367" s="418"/>
      <c r="K367" s="418"/>
      <c r="L367" s="418"/>
      <c r="M367" s="418"/>
      <c r="N367" s="420"/>
    </row>
    <row r="368" spans="1:14" ht="12.75" customHeight="1">
      <c r="A368" s="666" t="s">
        <v>714</v>
      </c>
      <c r="B368" s="667"/>
      <c r="C368" s="667"/>
      <c r="D368" s="672"/>
      <c r="E368" s="673"/>
      <c r="F368" s="691"/>
      <c r="G368" s="667"/>
      <c r="H368" s="668"/>
      <c r="I368" s="421" t="s">
        <v>597</v>
      </c>
      <c r="J368" s="418"/>
      <c r="K368" s="418"/>
      <c r="L368" s="418"/>
      <c r="M368" s="418">
        <v>1125000</v>
      </c>
      <c r="N368" s="420"/>
    </row>
    <row r="369" spans="1:19" ht="12.75" customHeight="1">
      <c r="A369" s="666">
        <f>A365+1</f>
        <v>91</v>
      </c>
      <c r="B369" s="667">
        <v>900</v>
      </c>
      <c r="C369" s="667">
        <v>90001</v>
      </c>
      <c r="D369" s="671">
        <v>6050</v>
      </c>
      <c r="E369" s="674" t="s">
        <v>38</v>
      </c>
      <c r="F369" s="691" t="s">
        <v>590</v>
      </c>
      <c r="G369" s="667" t="s">
        <v>729</v>
      </c>
      <c r="H369" s="668">
        <v>389000</v>
      </c>
      <c r="I369" s="419" t="s">
        <v>592</v>
      </c>
      <c r="J369" s="418">
        <v>28000</v>
      </c>
      <c r="K369" s="418">
        <v>360000</v>
      </c>
      <c r="L369" s="418"/>
      <c r="M369" s="418"/>
      <c r="N369" s="420"/>
      <c r="O369" s="412"/>
      <c r="P369" s="412"/>
      <c r="Q369" s="412"/>
      <c r="R369" s="412"/>
      <c r="S369" s="412"/>
    </row>
    <row r="370" spans="1:19" ht="12.75" customHeight="1">
      <c r="A370" s="666" t="s">
        <v>716</v>
      </c>
      <c r="B370" s="667"/>
      <c r="C370" s="667"/>
      <c r="D370" s="671"/>
      <c r="E370" s="674"/>
      <c r="F370" s="691"/>
      <c r="G370" s="667"/>
      <c r="H370" s="668"/>
      <c r="I370" s="421" t="s">
        <v>593</v>
      </c>
      <c r="J370" s="418">
        <v>28000</v>
      </c>
      <c r="K370" s="418">
        <v>360000</v>
      </c>
      <c r="L370" s="418"/>
      <c r="M370" s="418"/>
      <c r="N370" s="420"/>
      <c r="O370" s="412"/>
      <c r="P370" s="412"/>
      <c r="Q370" s="412"/>
      <c r="R370" s="412"/>
      <c r="S370" s="412"/>
    </row>
    <row r="371" spans="1:19" ht="12.75" customHeight="1">
      <c r="A371" s="666" t="s">
        <v>717</v>
      </c>
      <c r="B371" s="667"/>
      <c r="C371" s="667"/>
      <c r="D371" s="671"/>
      <c r="E371" s="674"/>
      <c r="F371" s="691"/>
      <c r="G371" s="667"/>
      <c r="H371" s="668"/>
      <c r="I371" s="422" t="s">
        <v>595</v>
      </c>
      <c r="J371" s="418"/>
      <c r="K371" s="418"/>
      <c r="L371" s="418"/>
      <c r="M371" s="418"/>
      <c r="N371" s="420"/>
      <c r="O371" s="412"/>
      <c r="P371" s="412"/>
      <c r="Q371" s="412"/>
      <c r="R371" s="412"/>
      <c r="S371" s="412"/>
    </row>
    <row r="372" spans="1:19" ht="12.75" customHeight="1">
      <c r="A372" s="666" t="s">
        <v>718</v>
      </c>
      <c r="B372" s="667"/>
      <c r="C372" s="667"/>
      <c r="D372" s="671"/>
      <c r="E372" s="674"/>
      <c r="F372" s="691"/>
      <c r="G372" s="667"/>
      <c r="H372" s="668"/>
      <c r="I372" s="421" t="s">
        <v>597</v>
      </c>
      <c r="J372" s="418"/>
      <c r="K372" s="418"/>
      <c r="L372" s="418"/>
      <c r="M372" s="418"/>
      <c r="N372" s="420"/>
      <c r="O372" s="412"/>
      <c r="P372" s="412"/>
      <c r="Q372" s="412"/>
      <c r="R372" s="412"/>
      <c r="S372" s="412"/>
    </row>
    <row r="373" spans="1:18" ht="12.75" customHeight="1">
      <c r="A373" s="666">
        <f>A369+1</f>
        <v>92</v>
      </c>
      <c r="B373" s="667">
        <v>900</v>
      </c>
      <c r="C373" s="667">
        <v>90001</v>
      </c>
      <c r="D373" s="671">
        <v>6050</v>
      </c>
      <c r="E373" s="673" t="s">
        <v>87</v>
      </c>
      <c r="F373" s="691" t="s">
        <v>590</v>
      </c>
      <c r="G373" s="667" t="s">
        <v>763</v>
      </c>
      <c r="H373" s="668">
        <v>781000</v>
      </c>
      <c r="I373" s="419" t="s">
        <v>592</v>
      </c>
      <c r="J373" s="418">
        <v>80000</v>
      </c>
      <c r="K373" s="418"/>
      <c r="L373" s="418"/>
      <c r="M373" s="425">
        <v>700000</v>
      </c>
      <c r="N373" s="420"/>
      <c r="O373" s="420"/>
      <c r="P373" s="420"/>
      <c r="Q373" s="420"/>
      <c r="R373" s="420"/>
    </row>
    <row r="374" spans="1:17" ht="12.75" customHeight="1">
      <c r="A374" s="666" t="s">
        <v>720</v>
      </c>
      <c r="B374" s="667"/>
      <c r="C374" s="667"/>
      <c r="D374" s="671"/>
      <c r="E374" s="673"/>
      <c r="F374" s="691"/>
      <c r="G374" s="667"/>
      <c r="H374" s="668"/>
      <c r="I374" s="421" t="s">
        <v>593</v>
      </c>
      <c r="J374" s="418">
        <v>80000</v>
      </c>
      <c r="K374" s="418"/>
      <c r="L374" s="418"/>
      <c r="M374" s="425">
        <v>700000</v>
      </c>
      <c r="N374" s="420"/>
      <c r="O374" s="420"/>
      <c r="P374" s="420"/>
      <c r="Q374" s="420"/>
    </row>
    <row r="375" spans="1:17" ht="12.75" customHeight="1">
      <c r="A375" s="666" t="s">
        <v>721</v>
      </c>
      <c r="B375" s="667"/>
      <c r="C375" s="667"/>
      <c r="D375" s="671"/>
      <c r="E375" s="673"/>
      <c r="F375" s="691"/>
      <c r="G375" s="667"/>
      <c r="H375" s="668"/>
      <c r="I375" s="422" t="s">
        <v>595</v>
      </c>
      <c r="J375" s="418"/>
      <c r="K375" s="418"/>
      <c r="L375" s="418"/>
      <c r="M375" s="423"/>
      <c r="N375" s="420"/>
      <c r="O375" s="420"/>
      <c r="P375" s="420"/>
      <c r="Q375" s="420"/>
    </row>
    <row r="376" spans="1:17" ht="25.5" customHeight="1">
      <c r="A376" s="666" t="s">
        <v>722</v>
      </c>
      <c r="B376" s="667"/>
      <c r="C376" s="667"/>
      <c r="D376" s="671"/>
      <c r="E376" s="673"/>
      <c r="F376" s="691"/>
      <c r="G376" s="667"/>
      <c r="H376" s="668"/>
      <c r="I376" s="421" t="s">
        <v>597</v>
      </c>
      <c r="J376" s="418"/>
      <c r="K376" s="418"/>
      <c r="L376" s="418"/>
      <c r="M376" s="423"/>
      <c r="N376" s="420"/>
      <c r="O376" s="420"/>
      <c r="P376" s="420"/>
      <c r="Q376" s="420"/>
    </row>
    <row r="377" spans="1:16" ht="12.75" customHeight="1">
      <c r="A377" s="666">
        <f>A373+1</f>
        <v>93</v>
      </c>
      <c r="B377" s="667">
        <v>900</v>
      </c>
      <c r="C377" s="667">
        <v>90001</v>
      </c>
      <c r="D377" s="672" t="s">
        <v>50</v>
      </c>
      <c r="E377" s="673" t="s">
        <v>764</v>
      </c>
      <c r="F377" s="691" t="s">
        <v>590</v>
      </c>
      <c r="G377" s="667" t="s">
        <v>655</v>
      </c>
      <c r="H377" s="668">
        <v>1238000</v>
      </c>
      <c r="I377" s="419" t="s">
        <v>592</v>
      </c>
      <c r="J377" s="418"/>
      <c r="K377" s="418">
        <v>1180000</v>
      </c>
      <c r="L377" s="418"/>
      <c r="M377" s="418"/>
      <c r="N377" s="420"/>
      <c r="P377" s="412"/>
    </row>
    <row r="378" spans="1:14" ht="12.75" customHeight="1">
      <c r="A378" s="666" t="s">
        <v>725</v>
      </c>
      <c r="B378" s="667"/>
      <c r="C378" s="667"/>
      <c r="D378" s="672"/>
      <c r="E378" s="673"/>
      <c r="F378" s="691"/>
      <c r="G378" s="667"/>
      <c r="H378" s="668"/>
      <c r="I378" s="421" t="s">
        <v>593</v>
      </c>
      <c r="J378" s="418"/>
      <c r="K378" s="418">
        <f>K377-K380</f>
        <v>489700</v>
      </c>
      <c r="L378" s="418"/>
      <c r="M378" s="418"/>
      <c r="N378" s="420"/>
    </row>
    <row r="379" spans="1:14" ht="12.75" customHeight="1">
      <c r="A379" s="666" t="s">
        <v>726</v>
      </c>
      <c r="B379" s="667"/>
      <c r="C379" s="667"/>
      <c r="D379" s="672"/>
      <c r="E379" s="673"/>
      <c r="F379" s="691"/>
      <c r="G379" s="667"/>
      <c r="H379" s="668"/>
      <c r="I379" s="422" t="s">
        <v>595</v>
      </c>
      <c r="J379" s="418"/>
      <c r="K379" s="418"/>
      <c r="L379" s="418"/>
      <c r="M379" s="418"/>
      <c r="N379" s="420"/>
    </row>
    <row r="380" spans="1:14" ht="12.75" customHeight="1">
      <c r="A380" s="666" t="s">
        <v>727</v>
      </c>
      <c r="B380" s="667"/>
      <c r="C380" s="667"/>
      <c r="D380" s="672"/>
      <c r="E380" s="673"/>
      <c r="F380" s="691"/>
      <c r="G380" s="667"/>
      <c r="H380" s="668"/>
      <c r="I380" s="421" t="s">
        <v>597</v>
      </c>
      <c r="J380" s="418"/>
      <c r="K380" s="418">
        <v>690300</v>
      </c>
      <c r="L380" s="418"/>
      <c r="M380" s="418"/>
      <c r="N380" s="420"/>
    </row>
    <row r="381" spans="1:19" ht="12.75" customHeight="1">
      <c r="A381" s="666">
        <f>A377+1</f>
        <v>94</v>
      </c>
      <c r="B381" s="667">
        <v>900</v>
      </c>
      <c r="C381" s="667">
        <v>90001</v>
      </c>
      <c r="D381" s="671">
        <v>6050</v>
      </c>
      <c r="E381" s="673" t="s">
        <v>765</v>
      </c>
      <c r="F381" s="691" t="s">
        <v>590</v>
      </c>
      <c r="G381" s="667" t="s">
        <v>766</v>
      </c>
      <c r="H381" s="668">
        <v>300000</v>
      </c>
      <c r="I381" s="419" t="s">
        <v>592</v>
      </c>
      <c r="J381" s="418"/>
      <c r="K381" s="418"/>
      <c r="L381" s="418"/>
      <c r="M381" s="418">
        <v>300000</v>
      </c>
      <c r="N381" s="420"/>
      <c r="O381" s="412"/>
      <c r="P381" s="412"/>
      <c r="Q381" s="412"/>
      <c r="R381" s="412"/>
      <c r="S381" s="412"/>
    </row>
    <row r="382" spans="1:19" ht="12.75" customHeight="1">
      <c r="A382" s="666" t="s">
        <v>744</v>
      </c>
      <c r="B382" s="667"/>
      <c r="C382" s="667"/>
      <c r="D382" s="671"/>
      <c r="E382" s="673"/>
      <c r="F382" s="691"/>
      <c r="G382" s="667"/>
      <c r="H382" s="668"/>
      <c r="I382" s="421" t="s">
        <v>593</v>
      </c>
      <c r="J382" s="418"/>
      <c r="K382" s="418"/>
      <c r="L382" s="418"/>
      <c r="M382" s="418">
        <v>300000</v>
      </c>
      <c r="N382" s="420"/>
      <c r="O382" s="412"/>
      <c r="P382" s="412"/>
      <c r="Q382" s="412"/>
      <c r="R382" s="412"/>
      <c r="S382" s="412"/>
    </row>
    <row r="383" spans="1:19" ht="12.75" customHeight="1">
      <c r="A383" s="666" t="s">
        <v>745</v>
      </c>
      <c r="B383" s="667"/>
      <c r="C383" s="667"/>
      <c r="D383" s="671"/>
      <c r="E383" s="673"/>
      <c r="F383" s="691"/>
      <c r="G383" s="667"/>
      <c r="H383" s="668"/>
      <c r="I383" s="422" t="s">
        <v>595</v>
      </c>
      <c r="J383" s="418"/>
      <c r="K383" s="418"/>
      <c r="L383" s="418"/>
      <c r="M383" s="418"/>
      <c r="N383" s="420"/>
      <c r="O383" s="412"/>
      <c r="P383" s="412"/>
      <c r="Q383" s="412"/>
      <c r="R383" s="412"/>
      <c r="S383" s="412"/>
    </row>
    <row r="384" spans="1:19" ht="12.75" customHeight="1">
      <c r="A384" s="666" t="s">
        <v>746</v>
      </c>
      <c r="B384" s="667"/>
      <c r="C384" s="667"/>
      <c r="D384" s="671"/>
      <c r="E384" s="673"/>
      <c r="F384" s="691"/>
      <c r="G384" s="667"/>
      <c r="H384" s="668"/>
      <c r="I384" s="421" t="s">
        <v>597</v>
      </c>
      <c r="J384" s="418"/>
      <c r="K384" s="418"/>
      <c r="L384" s="418"/>
      <c r="M384" s="418"/>
      <c r="N384" s="420"/>
      <c r="O384" s="412"/>
      <c r="P384" s="412"/>
      <c r="Q384" s="412"/>
      <c r="R384" s="412"/>
      <c r="S384" s="412"/>
    </row>
    <row r="385" spans="1:19" ht="12.75" customHeight="1">
      <c r="A385" s="666">
        <f>A381+1</f>
        <v>95</v>
      </c>
      <c r="B385" s="667">
        <v>900</v>
      </c>
      <c r="C385" s="667">
        <v>90015</v>
      </c>
      <c r="D385" s="671">
        <v>6050</v>
      </c>
      <c r="E385" s="673" t="s">
        <v>767</v>
      </c>
      <c r="F385" s="691" t="s">
        <v>590</v>
      </c>
      <c r="G385" s="667">
        <v>2010</v>
      </c>
      <c r="H385" s="668">
        <v>150000</v>
      </c>
      <c r="I385" s="419" t="s">
        <v>592</v>
      </c>
      <c r="J385" s="418">
        <v>150000</v>
      </c>
      <c r="K385" s="418"/>
      <c r="L385" s="418"/>
      <c r="M385" s="418"/>
      <c r="N385" s="420"/>
      <c r="O385" s="412"/>
      <c r="P385" s="412"/>
      <c r="Q385" s="412"/>
      <c r="R385" s="412"/>
      <c r="S385" s="412"/>
    </row>
    <row r="386" spans="1:19" ht="12.75" customHeight="1">
      <c r="A386" s="666" t="s">
        <v>712</v>
      </c>
      <c r="B386" s="667"/>
      <c r="C386" s="667"/>
      <c r="D386" s="671"/>
      <c r="E386" s="673"/>
      <c r="F386" s="673"/>
      <c r="G386" s="667"/>
      <c r="H386" s="668"/>
      <c r="I386" s="421" t="s">
        <v>593</v>
      </c>
      <c r="J386" s="418">
        <v>150000</v>
      </c>
      <c r="K386" s="418"/>
      <c r="L386" s="418"/>
      <c r="M386" s="418"/>
      <c r="N386" s="420"/>
      <c r="O386" s="412"/>
      <c r="P386" s="412"/>
      <c r="Q386" s="412"/>
      <c r="R386" s="412"/>
      <c r="S386" s="412"/>
    </row>
    <row r="387" spans="1:19" ht="12.75" customHeight="1">
      <c r="A387" s="666" t="s">
        <v>713</v>
      </c>
      <c r="B387" s="667"/>
      <c r="C387" s="667"/>
      <c r="D387" s="671"/>
      <c r="E387" s="673"/>
      <c r="F387" s="673"/>
      <c r="G387" s="667"/>
      <c r="H387" s="668"/>
      <c r="I387" s="422" t="s">
        <v>595</v>
      </c>
      <c r="J387" s="418"/>
      <c r="K387" s="418"/>
      <c r="L387" s="418"/>
      <c r="M387" s="418"/>
      <c r="N387" s="420"/>
      <c r="O387" s="412"/>
      <c r="P387" s="412"/>
      <c r="Q387" s="412"/>
      <c r="R387" s="412"/>
      <c r="S387" s="412"/>
    </row>
    <row r="388" spans="1:19" ht="12.75" customHeight="1">
      <c r="A388" s="666" t="s">
        <v>714</v>
      </c>
      <c r="B388" s="667"/>
      <c r="C388" s="667"/>
      <c r="D388" s="671"/>
      <c r="E388" s="673"/>
      <c r="F388" s="673"/>
      <c r="G388" s="667"/>
      <c r="H388" s="668"/>
      <c r="I388" s="421" t="s">
        <v>597</v>
      </c>
      <c r="J388" s="418"/>
      <c r="K388" s="418"/>
      <c r="L388" s="418"/>
      <c r="M388" s="418"/>
      <c r="N388" s="420"/>
      <c r="O388" s="412"/>
      <c r="P388" s="412"/>
      <c r="Q388" s="412"/>
      <c r="R388" s="412"/>
      <c r="S388" s="412"/>
    </row>
    <row r="389" spans="1:19" ht="12.75" customHeight="1">
      <c r="A389" s="666">
        <f>A385+1</f>
        <v>96</v>
      </c>
      <c r="B389" s="667">
        <v>900</v>
      </c>
      <c r="C389" s="667">
        <v>90015</v>
      </c>
      <c r="D389" s="671">
        <v>6050</v>
      </c>
      <c r="E389" s="673" t="s">
        <v>768</v>
      </c>
      <c r="F389" s="691" t="s">
        <v>769</v>
      </c>
      <c r="G389" s="667">
        <v>2010</v>
      </c>
      <c r="H389" s="668">
        <v>40000</v>
      </c>
      <c r="I389" s="419" t="s">
        <v>592</v>
      </c>
      <c r="J389" s="418">
        <v>40000</v>
      </c>
      <c r="K389" s="418"/>
      <c r="L389" s="418"/>
      <c r="M389" s="418"/>
      <c r="N389" s="420"/>
      <c r="O389" s="412"/>
      <c r="P389" s="412"/>
      <c r="Q389" s="412"/>
      <c r="R389" s="412"/>
      <c r="S389" s="412"/>
    </row>
    <row r="390" spans="1:19" ht="12.75" customHeight="1">
      <c r="A390" s="666" t="s">
        <v>716</v>
      </c>
      <c r="B390" s="667"/>
      <c r="C390" s="667"/>
      <c r="D390" s="671"/>
      <c r="E390" s="673"/>
      <c r="F390" s="673"/>
      <c r="G390" s="667"/>
      <c r="H390" s="668"/>
      <c r="I390" s="421" t="s">
        <v>593</v>
      </c>
      <c r="J390" s="418">
        <v>40000</v>
      </c>
      <c r="K390" s="418"/>
      <c r="L390" s="418"/>
      <c r="M390" s="418"/>
      <c r="N390" s="420"/>
      <c r="O390" s="412"/>
      <c r="P390" s="412"/>
      <c r="Q390" s="412"/>
      <c r="R390" s="412"/>
      <c r="S390" s="412"/>
    </row>
    <row r="391" spans="1:19" ht="12.75" customHeight="1">
      <c r="A391" s="666" t="s">
        <v>717</v>
      </c>
      <c r="B391" s="667"/>
      <c r="C391" s="667"/>
      <c r="D391" s="671"/>
      <c r="E391" s="673"/>
      <c r="F391" s="673"/>
      <c r="G391" s="667"/>
      <c r="H391" s="668"/>
      <c r="I391" s="422" t="s">
        <v>595</v>
      </c>
      <c r="J391" s="418"/>
      <c r="K391" s="418"/>
      <c r="L391" s="418"/>
      <c r="M391" s="418"/>
      <c r="N391" s="420"/>
      <c r="O391" s="412"/>
      <c r="P391" s="412"/>
      <c r="Q391" s="412"/>
      <c r="R391" s="412"/>
      <c r="S391" s="412"/>
    </row>
    <row r="392" spans="1:19" ht="12.75" customHeight="1">
      <c r="A392" s="666" t="s">
        <v>718</v>
      </c>
      <c r="B392" s="667"/>
      <c r="C392" s="667"/>
      <c r="D392" s="671"/>
      <c r="E392" s="673"/>
      <c r="F392" s="673"/>
      <c r="G392" s="667"/>
      <c r="H392" s="668"/>
      <c r="I392" s="421" t="s">
        <v>597</v>
      </c>
      <c r="J392" s="418"/>
      <c r="K392" s="418"/>
      <c r="L392" s="418"/>
      <c r="M392" s="418"/>
      <c r="N392" s="420"/>
      <c r="O392" s="412"/>
      <c r="P392" s="412"/>
      <c r="Q392" s="412"/>
      <c r="R392" s="412"/>
      <c r="S392" s="412"/>
    </row>
    <row r="393" spans="1:14" ht="12.75" customHeight="1">
      <c r="A393" s="666">
        <f>A389+1</f>
        <v>97</v>
      </c>
      <c r="B393" s="667">
        <v>900</v>
      </c>
      <c r="C393" s="667">
        <v>90095</v>
      </c>
      <c r="D393" s="671">
        <v>6050</v>
      </c>
      <c r="E393" s="673" t="s">
        <v>770</v>
      </c>
      <c r="F393" s="691" t="s">
        <v>590</v>
      </c>
      <c r="G393" s="667" t="s">
        <v>591</v>
      </c>
      <c r="H393" s="668">
        <v>303000</v>
      </c>
      <c r="I393" s="419" t="s">
        <v>592</v>
      </c>
      <c r="J393" s="418"/>
      <c r="K393" s="418"/>
      <c r="L393" s="418">
        <v>300000</v>
      </c>
      <c r="M393" s="418"/>
      <c r="N393" s="420"/>
    </row>
    <row r="394" spans="1:14" ht="12.75" customHeight="1">
      <c r="A394" s="666" t="s">
        <v>707</v>
      </c>
      <c r="B394" s="667"/>
      <c r="C394" s="667"/>
      <c r="D394" s="671"/>
      <c r="E394" s="673"/>
      <c r="F394" s="673"/>
      <c r="G394" s="667"/>
      <c r="H394" s="668"/>
      <c r="I394" s="421" t="s">
        <v>593</v>
      </c>
      <c r="J394" s="418"/>
      <c r="K394" s="418"/>
      <c r="L394" s="418">
        <v>300000</v>
      </c>
      <c r="M394" s="418"/>
      <c r="N394" s="420"/>
    </row>
    <row r="395" spans="1:14" ht="12.75" customHeight="1">
      <c r="A395" s="666" t="s">
        <v>708</v>
      </c>
      <c r="B395" s="667"/>
      <c r="C395" s="667"/>
      <c r="D395" s="671"/>
      <c r="E395" s="673"/>
      <c r="F395" s="673"/>
      <c r="G395" s="667"/>
      <c r="H395" s="668"/>
      <c r="I395" s="422" t="s">
        <v>595</v>
      </c>
      <c r="J395" s="418"/>
      <c r="K395" s="418"/>
      <c r="L395" s="418"/>
      <c r="M395" s="418"/>
      <c r="N395" s="420"/>
    </row>
    <row r="396" spans="1:14" ht="12.75" customHeight="1">
      <c r="A396" s="666" t="s">
        <v>709</v>
      </c>
      <c r="B396" s="667"/>
      <c r="C396" s="667"/>
      <c r="D396" s="671"/>
      <c r="E396" s="673"/>
      <c r="F396" s="673"/>
      <c r="G396" s="667"/>
      <c r="H396" s="668"/>
      <c r="I396" s="421" t="s">
        <v>597</v>
      </c>
      <c r="J396" s="418"/>
      <c r="K396" s="418"/>
      <c r="L396" s="418"/>
      <c r="M396" s="418"/>
      <c r="N396" s="420"/>
    </row>
    <row r="397" spans="1:14" ht="12.75" customHeight="1">
      <c r="A397" s="666">
        <f>A393+1</f>
        <v>98</v>
      </c>
      <c r="B397" s="667">
        <v>900</v>
      </c>
      <c r="C397" s="667">
        <v>90095</v>
      </c>
      <c r="D397" s="671">
        <v>6050</v>
      </c>
      <c r="E397" s="673" t="s">
        <v>0</v>
      </c>
      <c r="F397" s="691" t="s">
        <v>590</v>
      </c>
      <c r="G397" s="667" t="s">
        <v>32</v>
      </c>
      <c r="H397" s="668">
        <v>321000</v>
      </c>
      <c r="I397" s="419" t="s">
        <v>592</v>
      </c>
      <c r="J397" s="418"/>
      <c r="K397" s="418"/>
      <c r="L397" s="418"/>
      <c r="M397" s="418">
        <v>278000</v>
      </c>
      <c r="N397" s="420"/>
    </row>
    <row r="398" spans="1:14" ht="12.75" customHeight="1">
      <c r="A398" s="666" t="s">
        <v>712</v>
      </c>
      <c r="B398" s="667"/>
      <c r="C398" s="667"/>
      <c r="D398" s="671"/>
      <c r="E398" s="673"/>
      <c r="F398" s="691"/>
      <c r="G398" s="667"/>
      <c r="H398" s="668"/>
      <c r="I398" s="421" t="s">
        <v>593</v>
      </c>
      <c r="J398" s="418"/>
      <c r="K398" s="418"/>
      <c r="L398" s="418"/>
      <c r="M398" s="418">
        <v>278000</v>
      </c>
      <c r="N398" s="420"/>
    </row>
    <row r="399" spans="1:14" ht="12.75" customHeight="1">
      <c r="A399" s="666" t="s">
        <v>713</v>
      </c>
      <c r="B399" s="667"/>
      <c r="C399" s="667"/>
      <c r="D399" s="671"/>
      <c r="E399" s="673"/>
      <c r="F399" s="691"/>
      <c r="G399" s="667"/>
      <c r="H399" s="668"/>
      <c r="I399" s="422" t="s">
        <v>595</v>
      </c>
      <c r="J399" s="418"/>
      <c r="K399" s="418"/>
      <c r="L399" s="418"/>
      <c r="M399" s="418"/>
      <c r="N399" s="420"/>
    </row>
    <row r="400" spans="1:14" ht="12.75" customHeight="1">
      <c r="A400" s="666" t="s">
        <v>714</v>
      </c>
      <c r="B400" s="667"/>
      <c r="C400" s="667"/>
      <c r="D400" s="671"/>
      <c r="E400" s="673"/>
      <c r="F400" s="691"/>
      <c r="G400" s="667"/>
      <c r="H400" s="668"/>
      <c r="I400" s="421" t="s">
        <v>597</v>
      </c>
      <c r="J400" s="418"/>
      <c r="K400" s="418"/>
      <c r="L400" s="418"/>
      <c r="M400" s="418"/>
      <c r="N400" s="420"/>
    </row>
    <row r="401" spans="1:14" ht="12.75" customHeight="1">
      <c r="A401" s="666">
        <f>A397+1</f>
        <v>99</v>
      </c>
      <c r="B401" s="667">
        <v>900</v>
      </c>
      <c r="C401" s="667">
        <v>90095</v>
      </c>
      <c r="D401" s="671">
        <v>6050</v>
      </c>
      <c r="E401" s="673" t="s">
        <v>1</v>
      </c>
      <c r="F401" s="691" t="s">
        <v>590</v>
      </c>
      <c r="G401" s="667" t="s">
        <v>629</v>
      </c>
      <c r="H401" s="668">
        <f>L401+M401</f>
        <v>454000</v>
      </c>
      <c r="I401" s="419" t="s">
        <v>592</v>
      </c>
      <c r="J401" s="433"/>
      <c r="K401" s="433"/>
      <c r="L401" s="433">
        <v>240000</v>
      </c>
      <c r="M401" s="433">
        <v>214000</v>
      </c>
      <c r="N401" s="420"/>
    </row>
    <row r="402" spans="1:14" ht="12.75" customHeight="1">
      <c r="A402" s="666" t="s">
        <v>716</v>
      </c>
      <c r="B402" s="667"/>
      <c r="C402" s="667"/>
      <c r="D402" s="671"/>
      <c r="E402" s="673"/>
      <c r="F402" s="691"/>
      <c r="G402" s="667"/>
      <c r="H402" s="668"/>
      <c r="I402" s="421" t="s">
        <v>593</v>
      </c>
      <c r="J402" s="418"/>
      <c r="K402" s="418"/>
      <c r="L402" s="418">
        <v>240000</v>
      </c>
      <c r="M402" s="418">
        <v>214000</v>
      </c>
      <c r="N402" s="420"/>
    </row>
    <row r="403" spans="1:14" ht="12.75" customHeight="1">
      <c r="A403" s="666" t="s">
        <v>717</v>
      </c>
      <c r="B403" s="667"/>
      <c r="C403" s="667"/>
      <c r="D403" s="671"/>
      <c r="E403" s="673"/>
      <c r="F403" s="691"/>
      <c r="G403" s="667"/>
      <c r="H403" s="668"/>
      <c r="I403" s="422" t="s">
        <v>595</v>
      </c>
      <c r="J403" s="418"/>
      <c r="K403" s="418"/>
      <c r="L403" s="418"/>
      <c r="M403" s="418"/>
      <c r="N403" s="420"/>
    </row>
    <row r="404" spans="1:14" ht="12.75" customHeight="1">
      <c r="A404" s="666" t="s">
        <v>718</v>
      </c>
      <c r="B404" s="667"/>
      <c r="C404" s="667"/>
      <c r="D404" s="671"/>
      <c r="E404" s="673"/>
      <c r="F404" s="691"/>
      <c r="G404" s="667"/>
      <c r="H404" s="668"/>
      <c r="I404" s="421" t="s">
        <v>597</v>
      </c>
      <c r="J404" s="418"/>
      <c r="K404" s="418"/>
      <c r="L404" s="418"/>
      <c r="M404" s="418"/>
      <c r="N404" s="420"/>
    </row>
    <row r="405" spans="1:17" ht="12.75" customHeight="1">
      <c r="A405" s="666">
        <f>A401+1</f>
        <v>100</v>
      </c>
      <c r="B405" s="667">
        <v>900</v>
      </c>
      <c r="C405" s="667">
        <v>90095</v>
      </c>
      <c r="D405" s="671">
        <v>6050</v>
      </c>
      <c r="E405" s="674" t="s">
        <v>86</v>
      </c>
      <c r="F405" s="691" t="s">
        <v>590</v>
      </c>
      <c r="G405" s="667" t="s">
        <v>646</v>
      </c>
      <c r="H405" s="668">
        <v>239000</v>
      </c>
      <c r="I405" s="428" t="s">
        <v>592</v>
      </c>
      <c r="J405" s="418">
        <v>200000</v>
      </c>
      <c r="K405" s="418"/>
      <c r="L405" s="418"/>
      <c r="M405" s="418"/>
      <c r="N405" s="420"/>
      <c r="O405" s="420"/>
      <c r="P405" s="420"/>
      <c r="Q405" s="420"/>
    </row>
    <row r="406" spans="1:17" ht="12.75" customHeight="1">
      <c r="A406" s="666" t="s">
        <v>720</v>
      </c>
      <c r="B406" s="667"/>
      <c r="C406" s="667"/>
      <c r="D406" s="671"/>
      <c r="E406" s="674"/>
      <c r="F406" s="691"/>
      <c r="G406" s="667"/>
      <c r="H406" s="668"/>
      <c r="I406" s="421" t="s">
        <v>593</v>
      </c>
      <c r="J406" s="418">
        <v>200000</v>
      </c>
      <c r="K406" s="418"/>
      <c r="L406" s="418"/>
      <c r="M406" s="418"/>
      <c r="N406" s="420"/>
      <c r="O406" s="420"/>
      <c r="P406" s="420"/>
      <c r="Q406" s="420"/>
    </row>
    <row r="407" spans="1:17" ht="12.75" customHeight="1">
      <c r="A407" s="666" t="s">
        <v>721</v>
      </c>
      <c r="B407" s="667"/>
      <c r="C407" s="667"/>
      <c r="D407" s="671"/>
      <c r="E407" s="674"/>
      <c r="F407" s="691"/>
      <c r="G407" s="667"/>
      <c r="H407" s="668"/>
      <c r="I407" s="422" t="s">
        <v>595</v>
      </c>
      <c r="J407" s="418"/>
      <c r="K407" s="418"/>
      <c r="L407" s="418"/>
      <c r="M407" s="418"/>
      <c r="N407" s="420"/>
      <c r="O407" s="420"/>
      <c r="P407" s="420"/>
      <c r="Q407" s="420"/>
    </row>
    <row r="408" spans="1:17" ht="12.75" customHeight="1">
      <c r="A408" s="666" t="s">
        <v>722</v>
      </c>
      <c r="B408" s="667"/>
      <c r="C408" s="667"/>
      <c r="D408" s="671"/>
      <c r="E408" s="674"/>
      <c r="F408" s="691"/>
      <c r="G408" s="667"/>
      <c r="H408" s="668"/>
      <c r="I408" s="421" t="s">
        <v>597</v>
      </c>
      <c r="J408" s="418"/>
      <c r="K408" s="418"/>
      <c r="L408" s="418"/>
      <c r="M408" s="418"/>
      <c r="N408" s="420"/>
      <c r="O408" s="420"/>
      <c r="P408" s="420"/>
      <c r="Q408" s="420"/>
    </row>
    <row r="409" spans="1:14" ht="12.75" customHeight="1">
      <c r="A409" s="666">
        <f>A405+1</f>
        <v>101</v>
      </c>
      <c r="B409" s="667">
        <v>900</v>
      </c>
      <c r="C409" s="667">
        <v>90095</v>
      </c>
      <c r="D409" s="671">
        <v>6050</v>
      </c>
      <c r="E409" s="673" t="s">
        <v>2</v>
      </c>
      <c r="F409" s="691" t="s">
        <v>590</v>
      </c>
      <c r="G409" s="667">
        <v>2011</v>
      </c>
      <c r="H409" s="668">
        <v>190000</v>
      </c>
      <c r="I409" s="419" t="s">
        <v>592</v>
      </c>
      <c r="J409" s="433"/>
      <c r="K409" s="418">
        <v>190000</v>
      </c>
      <c r="L409" s="418"/>
      <c r="M409" s="418"/>
      <c r="N409" s="420"/>
    </row>
    <row r="410" spans="1:14" ht="12.75" customHeight="1">
      <c r="A410" s="666" t="s">
        <v>725</v>
      </c>
      <c r="B410" s="667"/>
      <c r="C410" s="667"/>
      <c r="D410" s="671"/>
      <c r="E410" s="673"/>
      <c r="F410" s="691"/>
      <c r="G410" s="667"/>
      <c r="H410" s="668"/>
      <c r="I410" s="421" t="s">
        <v>593</v>
      </c>
      <c r="J410" s="418"/>
      <c r="K410" s="418">
        <v>190000</v>
      </c>
      <c r="L410" s="418"/>
      <c r="M410" s="418"/>
      <c r="N410" s="420"/>
    </row>
    <row r="411" spans="1:14" ht="12.75" customHeight="1">
      <c r="A411" s="666" t="s">
        <v>726</v>
      </c>
      <c r="B411" s="667"/>
      <c r="C411" s="667"/>
      <c r="D411" s="671"/>
      <c r="E411" s="673"/>
      <c r="F411" s="691"/>
      <c r="G411" s="667"/>
      <c r="H411" s="668"/>
      <c r="I411" s="422" t="s">
        <v>595</v>
      </c>
      <c r="J411" s="418"/>
      <c r="K411" s="418"/>
      <c r="L411" s="418"/>
      <c r="M411" s="418"/>
      <c r="N411" s="420"/>
    </row>
    <row r="412" spans="1:14" ht="12.75" customHeight="1">
      <c r="A412" s="666" t="s">
        <v>727</v>
      </c>
      <c r="B412" s="667"/>
      <c r="C412" s="667"/>
      <c r="D412" s="671"/>
      <c r="E412" s="673"/>
      <c r="F412" s="691"/>
      <c r="G412" s="667"/>
      <c r="H412" s="668"/>
      <c r="I412" s="421" t="s">
        <v>597</v>
      </c>
      <c r="J412" s="418"/>
      <c r="K412" s="418"/>
      <c r="L412" s="418"/>
      <c r="M412" s="418"/>
      <c r="N412" s="420"/>
    </row>
    <row r="413" spans="1:19" ht="12.75" customHeight="1">
      <c r="A413" s="666">
        <f>A409+1</f>
        <v>102</v>
      </c>
      <c r="B413" s="667">
        <v>921</v>
      </c>
      <c r="C413" s="667">
        <v>92109</v>
      </c>
      <c r="D413" s="672" t="s">
        <v>50</v>
      </c>
      <c r="E413" s="673" t="s">
        <v>34</v>
      </c>
      <c r="F413" s="674" t="s">
        <v>590</v>
      </c>
      <c r="G413" s="667" t="s">
        <v>3</v>
      </c>
      <c r="H413" s="668">
        <f>J413</f>
        <v>612000</v>
      </c>
      <c r="I413" s="419" t="s">
        <v>592</v>
      </c>
      <c r="J413" s="418">
        <v>612000</v>
      </c>
      <c r="K413" s="418"/>
      <c r="L413" s="418"/>
      <c r="M413" s="418"/>
      <c r="N413" s="420">
        <f aca="true" t="shared" si="9" ref="N413:Q416">J413+J417+J421+J425+J429+J433+J437+J441+J445</f>
        <v>1532700</v>
      </c>
      <c r="O413" s="420">
        <f t="shared" si="9"/>
        <v>370000</v>
      </c>
      <c r="P413" s="420">
        <f t="shared" si="9"/>
        <v>300000</v>
      </c>
      <c r="Q413" s="420">
        <f t="shared" si="9"/>
        <v>1300000</v>
      </c>
      <c r="R413" s="412"/>
      <c r="S413" s="412"/>
    </row>
    <row r="414" spans="1:19" ht="12.75" customHeight="1">
      <c r="A414" s="666" t="s">
        <v>744</v>
      </c>
      <c r="B414" s="667"/>
      <c r="C414" s="667"/>
      <c r="D414" s="672"/>
      <c r="E414" s="673"/>
      <c r="F414" s="674"/>
      <c r="G414" s="667"/>
      <c r="H414" s="668"/>
      <c r="I414" s="421" t="s">
        <v>593</v>
      </c>
      <c r="J414" s="418">
        <v>246247</v>
      </c>
      <c r="K414" s="418"/>
      <c r="L414" s="418"/>
      <c r="M414" s="418"/>
      <c r="N414" s="420">
        <f t="shared" si="9"/>
        <v>666947</v>
      </c>
      <c r="O414" s="420">
        <f t="shared" si="9"/>
        <v>370000</v>
      </c>
      <c r="P414" s="420">
        <f t="shared" si="9"/>
        <v>300000</v>
      </c>
      <c r="Q414" s="420">
        <f t="shared" si="9"/>
        <v>1300000</v>
      </c>
      <c r="R414" s="412"/>
      <c r="S414" s="412"/>
    </row>
    <row r="415" spans="1:19" ht="12.75" customHeight="1">
      <c r="A415" s="666" t="s">
        <v>745</v>
      </c>
      <c r="B415" s="667"/>
      <c r="C415" s="667"/>
      <c r="D415" s="672"/>
      <c r="E415" s="673"/>
      <c r="F415" s="674"/>
      <c r="G415" s="667"/>
      <c r="H415" s="668"/>
      <c r="I415" s="422" t="s">
        <v>595</v>
      </c>
      <c r="J415" s="418"/>
      <c r="K415" s="418"/>
      <c r="L415" s="418"/>
      <c r="M415" s="418"/>
      <c r="N415" s="420">
        <f t="shared" si="9"/>
        <v>0</v>
      </c>
      <c r="O415" s="420">
        <f t="shared" si="9"/>
        <v>0</v>
      </c>
      <c r="P415" s="420">
        <f t="shared" si="9"/>
        <v>0</v>
      </c>
      <c r="Q415" s="420">
        <f t="shared" si="9"/>
        <v>0</v>
      </c>
      <c r="R415" s="412"/>
      <c r="S415" s="412"/>
    </row>
    <row r="416" spans="1:19" ht="12.75" customHeight="1">
      <c r="A416" s="666" t="s">
        <v>746</v>
      </c>
      <c r="B416" s="667"/>
      <c r="C416" s="667"/>
      <c r="D416" s="672"/>
      <c r="E416" s="673"/>
      <c r="F416" s="674"/>
      <c r="G416" s="667"/>
      <c r="H416" s="668"/>
      <c r="I416" s="421" t="s">
        <v>597</v>
      </c>
      <c r="J416" s="418">
        <v>365753</v>
      </c>
      <c r="K416" s="418"/>
      <c r="L416" s="418"/>
      <c r="M416" s="418"/>
      <c r="N416" s="420">
        <f t="shared" si="9"/>
        <v>865753</v>
      </c>
      <c r="O416" s="420">
        <f t="shared" si="9"/>
        <v>0</v>
      </c>
      <c r="P416" s="420">
        <f t="shared" si="9"/>
        <v>0</v>
      </c>
      <c r="Q416" s="420">
        <f t="shared" si="9"/>
        <v>0</v>
      </c>
      <c r="R416" s="412"/>
      <c r="S416" s="412"/>
    </row>
    <row r="417" spans="1:19" ht="19.5" customHeight="1">
      <c r="A417" s="666">
        <f>A413+1</f>
        <v>103</v>
      </c>
      <c r="B417" s="667">
        <v>921</v>
      </c>
      <c r="C417" s="667">
        <v>92109</v>
      </c>
      <c r="D417" s="672" t="s">
        <v>50</v>
      </c>
      <c r="E417" s="673" t="s">
        <v>33</v>
      </c>
      <c r="F417" s="674" t="s">
        <v>590</v>
      </c>
      <c r="G417" s="667">
        <v>2010</v>
      </c>
      <c r="H417" s="668">
        <f>J417</f>
        <v>920700</v>
      </c>
      <c r="I417" s="419" t="s">
        <v>592</v>
      </c>
      <c r="J417" s="418">
        <f>SUM(J418:J420)</f>
        <v>920700</v>
      </c>
      <c r="K417" s="418"/>
      <c r="L417" s="418"/>
      <c r="M417" s="418"/>
      <c r="N417" s="420"/>
      <c r="O417" s="420"/>
      <c r="P417" s="420"/>
      <c r="Q417" s="420"/>
      <c r="R417" s="412"/>
      <c r="S417" s="412"/>
    </row>
    <row r="418" spans="1:19" ht="19.5" customHeight="1">
      <c r="A418" s="666" t="s">
        <v>712</v>
      </c>
      <c r="B418" s="667"/>
      <c r="C418" s="667"/>
      <c r="D418" s="672"/>
      <c r="E418" s="673"/>
      <c r="F418" s="674"/>
      <c r="G418" s="667"/>
      <c r="H418" s="668"/>
      <c r="I418" s="421" t="s">
        <v>593</v>
      </c>
      <c r="J418" s="418">
        <v>420700</v>
      </c>
      <c r="K418" s="418"/>
      <c r="L418" s="418"/>
      <c r="M418" s="418"/>
      <c r="N418" s="420"/>
      <c r="O418" s="420"/>
      <c r="P418" s="420"/>
      <c r="Q418" s="420"/>
      <c r="R418" s="412"/>
      <c r="S418" s="412"/>
    </row>
    <row r="419" spans="1:19" ht="19.5" customHeight="1">
      <c r="A419" s="666" t="s">
        <v>713</v>
      </c>
      <c r="B419" s="667"/>
      <c r="C419" s="667"/>
      <c r="D419" s="672"/>
      <c r="E419" s="673"/>
      <c r="F419" s="674"/>
      <c r="G419" s="667"/>
      <c r="H419" s="668"/>
      <c r="I419" s="422" t="s">
        <v>595</v>
      </c>
      <c r="J419" s="418"/>
      <c r="K419" s="418"/>
      <c r="L419" s="418"/>
      <c r="M419" s="418"/>
      <c r="N419" s="420"/>
      <c r="O419" s="420"/>
      <c r="P419" s="420"/>
      <c r="Q419" s="420"/>
      <c r="R419" s="412"/>
      <c r="S419" s="412"/>
    </row>
    <row r="420" spans="1:19" ht="19.5" customHeight="1">
      <c r="A420" s="666" t="s">
        <v>714</v>
      </c>
      <c r="B420" s="667"/>
      <c r="C420" s="667"/>
      <c r="D420" s="672"/>
      <c r="E420" s="673"/>
      <c r="F420" s="674"/>
      <c r="G420" s="667"/>
      <c r="H420" s="668"/>
      <c r="I420" s="421" t="s">
        <v>597</v>
      </c>
      <c r="J420" s="418">
        <v>500000</v>
      </c>
      <c r="K420" s="418"/>
      <c r="L420" s="418"/>
      <c r="M420" s="418"/>
      <c r="N420" s="420"/>
      <c r="O420" s="420"/>
      <c r="P420" s="420"/>
      <c r="Q420" s="420"/>
      <c r="R420" s="412"/>
      <c r="S420" s="412"/>
    </row>
    <row r="421" spans="1:17" ht="12.75" customHeight="1">
      <c r="A421" s="666">
        <f>A417+1</f>
        <v>104</v>
      </c>
      <c r="B421" s="657">
        <v>921</v>
      </c>
      <c r="C421" s="667">
        <v>92109</v>
      </c>
      <c r="D421" s="671">
        <v>6050</v>
      </c>
      <c r="E421" s="674" t="s">
        <v>51</v>
      </c>
      <c r="F421" s="691" t="s">
        <v>4</v>
      </c>
      <c r="G421" s="667" t="s">
        <v>729</v>
      </c>
      <c r="H421" s="668">
        <v>170000</v>
      </c>
      <c r="I421" s="419" t="s">
        <v>592</v>
      </c>
      <c r="J421" s="418"/>
      <c r="K421" s="418">
        <v>90000</v>
      </c>
      <c r="L421" s="418"/>
      <c r="M421" s="418"/>
      <c r="N421" s="420"/>
      <c r="O421" s="420"/>
      <c r="P421" s="420"/>
      <c r="Q421" s="420"/>
    </row>
    <row r="422" spans="1:17" ht="12.75" customHeight="1">
      <c r="A422" s="666" t="s">
        <v>707</v>
      </c>
      <c r="B422" s="658"/>
      <c r="C422" s="667"/>
      <c r="D422" s="671"/>
      <c r="E422" s="674"/>
      <c r="F422" s="691"/>
      <c r="G422" s="691"/>
      <c r="H422" s="668"/>
      <c r="I422" s="421" t="s">
        <v>593</v>
      </c>
      <c r="J422" s="418"/>
      <c r="K422" s="418">
        <v>90000</v>
      </c>
      <c r="L422" s="418"/>
      <c r="M422" s="418"/>
      <c r="N422" s="420"/>
      <c r="O422" s="420"/>
      <c r="P422" s="420"/>
      <c r="Q422" s="420"/>
    </row>
    <row r="423" spans="1:17" ht="12.75" customHeight="1">
      <c r="A423" s="666" t="s">
        <v>708</v>
      </c>
      <c r="B423" s="658"/>
      <c r="C423" s="667"/>
      <c r="D423" s="671"/>
      <c r="E423" s="674"/>
      <c r="F423" s="691"/>
      <c r="G423" s="691"/>
      <c r="H423" s="668"/>
      <c r="I423" s="422" t="s">
        <v>595</v>
      </c>
      <c r="J423" s="418"/>
      <c r="K423" s="418"/>
      <c r="L423" s="418"/>
      <c r="M423" s="418"/>
      <c r="N423" s="420"/>
      <c r="O423" s="420"/>
      <c r="P423" s="420"/>
      <c r="Q423" s="420"/>
    </row>
    <row r="424" spans="1:17" ht="12.75" customHeight="1">
      <c r="A424" s="666" t="s">
        <v>709</v>
      </c>
      <c r="B424" s="659"/>
      <c r="C424" s="667"/>
      <c r="D424" s="671"/>
      <c r="E424" s="674"/>
      <c r="F424" s="691"/>
      <c r="G424" s="691"/>
      <c r="H424" s="668"/>
      <c r="I424" s="421" t="s">
        <v>597</v>
      </c>
      <c r="J424" s="418"/>
      <c r="K424" s="418"/>
      <c r="L424" s="418"/>
      <c r="M424" s="418"/>
      <c r="N424" s="420"/>
      <c r="O424" s="420"/>
      <c r="P424" s="420"/>
      <c r="Q424" s="420"/>
    </row>
    <row r="425" spans="1:17" ht="12.75" customHeight="1">
      <c r="A425" s="666">
        <f>A421+1</f>
        <v>105</v>
      </c>
      <c r="B425" s="667">
        <v>921</v>
      </c>
      <c r="C425" s="667">
        <v>92116</v>
      </c>
      <c r="D425" s="671">
        <v>6050</v>
      </c>
      <c r="E425" s="673" t="s">
        <v>5</v>
      </c>
      <c r="F425" s="691" t="s">
        <v>590</v>
      </c>
      <c r="G425" s="667">
        <v>2011</v>
      </c>
      <c r="H425" s="668">
        <v>160000</v>
      </c>
      <c r="I425" s="419" t="s">
        <v>592</v>
      </c>
      <c r="J425" s="418"/>
      <c r="K425" s="418">
        <v>160000</v>
      </c>
      <c r="L425" s="423"/>
      <c r="M425" s="423"/>
      <c r="N425" s="420"/>
      <c r="O425" s="420"/>
      <c r="P425" s="420"/>
      <c r="Q425" s="420"/>
    </row>
    <row r="426" spans="1:17" ht="12.75" customHeight="1">
      <c r="A426" s="666" t="s">
        <v>712</v>
      </c>
      <c r="B426" s="667"/>
      <c r="C426" s="667"/>
      <c r="D426" s="671"/>
      <c r="E426" s="673"/>
      <c r="F426" s="691"/>
      <c r="G426" s="667"/>
      <c r="H426" s="668"/>
      <c r="I426" s="421" t="s">
        <v>593</v>
      </c>
      <c r="J426" s="418"/>
      <c r="K426" s="418">
        <v>160000</v>
      </c>
      <c r="L426" s="423"/>
      <c r="M426" s="423"/>
      <c r="N426" s="420"/>
      <c r="O426" s="420"/>
      <c r="P426" s="420"/>
      <c r="Q426" s="420"/>
    </row>
    <row r="427" spans="1:17" ht="12.75" customHeight="1">
      <c r="A427" s="666" t="s">
        <v>713</v>
      </c>
      <c r="B427" s="667"/>
      <c r="C427" s="667"/>
      <c r="D427" s="671"/>
      <c r="E427" s="673"/>
      <c r="F427" s="691"/>
      <c r="G427" s="667"/>
      <c r="H427" s="668"/>
      <c r="I427" s="422" t="s">
        <v>595</v>
      </c>
      <c r="J427" s="418"/>
      <c r="K427" s="418"/>
      <c r="L427" s="423"/>
      <c r="M427" s="423"/>
      <c r="N427" s="420"/>
      <c r="O427" s="420"/>
      <c r="P427" s="420"/>
      <c r="Q427" s="420"/>
    </row>
    <row r="428" spans="1:17" ht="12.75" customHeight="1">
      <c r="A428" s="666" t="s">
        <v>714</v>
      </c>
      <c r="B428" s="667"/>
      <c r="C428" s="667"/>
      <c r="D428" s="671"/>
      <c r="E428" s="673"/>
      <c r="F428" s="691"/>
      <c r="G428" s="667"/>
      <c r="H428" s="668"/>
      <c r="I428" s="421" t="s">
        <v>597</v>
      </c>
      <c r="J428" s="418"/>
      <c r="K428" s="418"/>
      <c r="L428" s="423"/>
      <c r="M428" s="423"/>
      <c r="N428" s="420"/>
      <c r="O428" s="420"/>
      <c r="P428" s="420"/>
      <c r="Q428" s="420"/>
    </row>
    <row r="429" spans="1:19" ht="12.75" customHeight="1">
      <c r="A429" s="666">
        <f>A425+1</f>
        <v>106</v>
      </c>
      <c r="B429" s="667">
        <v>921</v>
      </c>
      <c r="C429" s="667">
        <v>92120</v>
      </c>
      <c r="D429" s="671">
        <v>6050</v>
      </c>
      <c r="E429" s="673" t="s">
        <v>6</v>
      </c>
      <c r="F429" s="691" t="s">
        <v>590</v>
      </c>
      <c r="G429" s="667" t="s">
        <v>7</v>
      </c>
      <c r="H429" s="668">
        <v>1000000</v>
      </c>
      <c r="I429" s="419" t="s">
        <v>592</v>
      </c>
      <c r="J429" s="418"/>
      <c r="K429" s="418"/>
      <c r="L429" s="418"/>
      <c r="M429" s="418">
        <v>1000000</v>
      </c>
      <c r="N429" s="420"/>
      <c r="O429" s="412"/>
      <c r="P429" s="412"/>
      <c r="Q429" s="412"/>
      <c r="R429" s="412"/>
      <c r="S429" s="412"/>
    </row>
    <row r="430" spans="1:19" ht="12.75" customHeight="1">
      <c r="A430" s="666" t="s">
        <v>716</v>
      </c>
      <c r="B430" s="667"/>
      <c r="C430" s="667"/>
      <c r="D430" s="671"/>
      <c r="E430" s="673"/>
      <c r="F430" s="691"/>
      <c r="G430" s="667"/>
      <c r="H430" s="668"/>
      <c r="I430" s="421" t="s">
        <v>593</v>
      </c>
      <c r="J430" s="418"/>
      <c r="K430" s="418"/>
      <c r="L430" s="418"/>
      <c r="M430" s="418">
        <v>1000000</v>
      </c>
      <c r="N430" s="420"/>
      <c r="O430" s="412"/>
      <c r="P430" s="412"/>
      <c r="Q430" s="412"/>
      <c r="R430" s="412"/>
      <c r="S430" s="412"/>
    </row>
    <row r="431" spans="1:19" ht="12.75" customHeight="1">
      <c r="A431" s="666" t="s">
        <v>717</v>
      </c>
      <c r="B431" s="667"/>
      <c r="C431" s="667"/>
      <c r="D431" s="671"/>
      <c r="E431" s="673"/>
      <c r="F431" s="691"/>
      <c r="G431" s="667"/>
      <c r="H431" s="668"/>
      <c r="I431" s="422" t="s">
        <v>595</v>
      </c>
      <c r="J431" s="418"/>
      <c r="K431" s="418"/>
      <c r="L431" s="418"/>
      <c r="M431" s="418"/>
      <c r="N431" s="420"/>
      <c r="O431" s="412"/>
      <c r="P431" s="412"/>
      <c r="Q431" s="412"/>
      <c r="R431" s="412"/>
      <c r="S431" s="412"/>
    </row>
    <row r="432" spans="1:19" ht="12.75" customHeight="1">
      <c r="A432" s="666" t="s">
        <v>718</v>
      </c>
      <c r="B432" s="667"/>
      <c r="C432" s="667"/>
      <c r="D432" s="671"/>
      <c r="E432" s="673"/>
      <c r="F432" s="691"/>
      <c r="G432" s="667"/>
      <c r="H432" s="668"/>
      <c r="I432" s="421" t="s">
        <v>597</v>
      </c>
      <c r="J432" s="418"/>
      <c r="K432" s="418"/>
      <c r="L432" s="418"/>
      <c r="M432" s="418"/>
      <c r="N432" s="420"/>
      <c r="O432" s="412"/>
      <c r="P432" s="412"/>
      <c r="Q432" s="412"/>
      <c r="R432" s="412"/>
      <c r="S432" s="412"/>
    </row>
    <row r="433" spans="1:14" ht="12.75" customHeight="1">
      <c r="A433" s="666">
        <f>A429+1</f>
        <v>107</v>
      </c>
      <c r="B433" s="667">
        <v>921</v>
      </c>
      <c r="C433" s="667">
        <v>92195</v>
      </c>
      <c r="D433" s="671">
        <v>6050</v>
      </c>
      <c r="E433" s="673" t="s">
        <v>8</v>
      </c>
      <c r="F433" s="691" t="s">
        <v>590</v>
      </c>
      <c r="G433" s="667">
        <v>2013</v>
      </c>
      <c r="H433" s="668">
        <v>300000</v>
      </c>
      <c r="I433" s="419" t="s">
        <v>592</v>
      </c>
      <c r="J433" s="418"/>
      <c r="K433" s="418"/>
      <c r="L433" s="418"/>
      <c r="M433" s="418">
        <v>300000</v>
      </c>
      <c r="N433" s="420"/>
    </row>
    <row r="434" spans="1:14" ht="12.75" customHeight="1">
      <c r="A434" s="666" t="s">
        <v>720</v>
      </c>
      <c r="B434" s="667"/>
      <c r="C434" s="667"/>
      <c r="D434" s="671"/>
      <c r="E434" s="673"/>
      <c r="F434" s="691"/>
      <c r="G434" s="667"/>
      <c r="H434" s="668"/>
      <c r="I434" s="421" t="s">
        <v>593</v>
      </c>
      <c r="J434" s="418"/>
      <c r="K434" s="418"/>
      <c r="L434" s="418"/>
      <c r="M434" s="418">
        <v>300000</v>
      </c>
      <c r="N434" s="420"/>
    </row>
    <row r="435" spans="1:14" ht="12.75" customHeight="1">
      <c r="A435" s="666" t="s">
        <v>721</v>
      </c>
      <c r="B435" s="667"/>
      <c r="C435" s="667"/>
      <c r="D435" s="671"/>
      <c r="E435" s="673"/>
      <c r="F435" s="691"/>
      <c r="G435" s="667"/>
      <c r="H435" s="668"/>
      <c r="I435" s="422" t="s">
        <v>595</v>
      </c>
      <c r="J435" s="418"/>
      <c r="K435" s="418"/>
      <c r="L435" s="418"/>
      <c r="M435" s="418"/>
      <c r="N435" s="420"/>
    </row>
    <row r="436" spans="1:14" ht="12.75" customHeight="1">
      <c r="A436" s="666" t="s">
        <v>722</v>
      </c>
      <c r="B436" s="667"/>
      <c r="C436" s="667"/>
      <c r="D436" s="671"/>
      <c r="E436" s="673"/>
      <c r="F436" s="691"/>
      <c r="G436" s="667"/>
      <c r="H436" s="668"/>
      <c r="I436" s="421" t="s">
        <v>597</v>
      </c>
      <c r="J436" s="418"/>
      <c r="K436" s="418"/>
      <c r="L436" s="418"/>
      <c r="M436" s="418"/>
      <c r="N436" s="420"/>
    </row>
    <row r="437" spans="1:14" ht="12.75" customHeight="1">
      <c r="A437" s="666">
        <f>A433+1</f>
        <v>108</v>
      </c>
      <c r="B437" s="667">
        <v>921</v>
      </c>
      <c r="C437" s="667">
        <v>92109</v>
      </c>
      <c r="D437" s="671">
        <v>6050</v>
      </c>
      <c r="E437" s="674" t="s">
        <v>9</v>
      </c>
      <c r="F437" s="691" t="s">
        <v>590</v>
      </c>
      <c r="G437" s="667" t="s">
        <v>591</v>
      </c>
      <c r="H437" s="668">
        <v>108000</v>
      </c>
      <c r="I437" s="428" t="s">
        <v>592</v>
      </c>
      <c r="J437" s="418"/>
      <c r="K437" s="418"/>
      <c r="L437" s="418">
        <v>100000</v>
      </c>
      <c r="M437" s="418"/>
      <c r="N437" s="420"/>
    </row>
    <row r="438" spans="1:14" ht="12.75" customHeight="1">
      <c r="A438" s="666" t="s">
        <v>725</v>
      </c>
      <c r="B438" s="667"/>
      <c r="C438" s="667"/>
      <c r="D438" s="671"/>
      <c r="E438" s="674"/>
      <c r="F438" s="691"/>
      <c r="G438" s="667"/>
      <c r="H438" s="668"/>
      <c r="I438" s="421" t="s">
        <v>593</v>
      </c>
      <c r="J438" s="418"/>
      <c r="K438" s="418"/>
      <c r="L438" s="418">
        <v>100000</v>
      </c>
      <c r="M438" s="418"/>
      <c r="N438" s="420"/>
    </row>
    <row r="439" spans="1:14" ht="12.75" customHeight="1">
      <c r="A439" s="666" t="s">
        <v>726</v>
      </c>
      <c r="B439" s="667"/>
      <c r="C439" s="667"/>
      <c r="D439" s="671"/>
      <c r="E439" s="674"/>
      <c r="F439" s="691"/>
      <c r="G439" s="667"/>
      <c r="H439" s="668"/>
      <c r="I439" s="422" t="s">
        <v>595</v>
      </c>
      <c r="J439" s="418"/>
      <c r="K439" s="418"/>
      <c r="L439" s="418"/>
      <c r="M439" s="418"/>
      <c r="N439" s="420"/>
    </row>
    <row r="440" spans="1:14" ht="12.75" customHeight="1">
      <c r="A440" s="666" t="s">
        <v>727</v>
      </c>
      <c r="B440" s="667"/>
      <c r="C440" s="667"/>
      <c r="D440" s="671"/>
      <c r="E440" s="674"/>
      <c r="F440" s="691"/>
      <c r="G440" s="667"/>
      <c r="H440" s="668"/>
      <c r="I440" s="421" t="s">
        <v>597</v>
      </c>
      <c r="J440" s="418"/>
      <c r="K440" s="418"/>
      <c r="L440" s="418"/>
      <c r="M440" s="418"/>
      <c r="N440" s="420"/>
    </row>
    <row r="441" spans="1:19" ht="12.75" customHeight="1">
      <c r="A441" s="666">
        <f>A437+1</f>
        <v>109</v>
      </c>
      <c r="B441" s="667">
        <v>921</v>
      </c>
      <c r="C441" s="667">
        <v>92109</v>
      </c>
      <c r="D441" s="671">
        <v>6050</v>
      </c>
      <c r="E441" s="674" t="s">
        <v>10</v>
      </c>
      <c r="F441" s="691" t="s">
        <v>590</v>
      </c>
      <c r="G441" s="667" t="s">
        <v>591</v>
      </c>
      <c r="H441" s="668">
        <v>208000</v>
      </c>
      <c r="I441" s="428" t="s">
        <v>592</v>
      </c>
      <c r="J441" s="418"/>
      <c r="K441" s="418"/>
      <c r="L441" s="418">
        <v>200000</v>
      </c>
      <c r="M441" s="418"/>
      <c r="N441" s="420"/>
      <c r="O441" s="412"/>
      <c r="P441" s="412"/>
      <c r="Q441" s="412"/>
      <c r="R441" s="412"/>
      <c r="S441" s="412"/>
    </row>
    <row r="442" spans="1:19" ht="12.75" customHeight="1">
      <c r="A442" s="666" t="s">
        <v>744</v>
      </c>
      <c r="B442" s="667"/>
      <c r="C442" s="667"/>
      <c r="D442" s="671"/>
      <c r="E442" s="674"/>
      <c r="F442" s="691"/>
      <c r="G442" s="667"/>
      <c r="H442" s="668"/>
      <c r="I442" s="421" t="s">
        <v>593</v>
      </c>
      <c r="J442" s="418"/>
      <c r="K442" s="418"/>
      <c r="L442" s="418">
        <v>200000</v>
      </c>
      <c r="M442" s="418"/>
      <c r="N442" s="420"/>
      <c r="O442" s="412"/>
      <c r="P442" s="412"/>
      <c r="Q442" s="412"/>
      <c r="R442" s="412"/>
      <c r="S442" s="412"/>
    </row>
    <row r="443" spans="1:19" ht="12.75" customHeight="1">
      <c r="A443" s="666" t="s">
        <v>745</v>
      </c>
      <c r="B443" s="667"/>
      <c r="C443" s="667"/>
      <c r="D443" s="671"/>
      <c r="E443" s="674"/>
      <c r="F443" s="691"/>
      <c r="G443" s="667"/>
      <c r="H443" s="668"/>
      <c r="I443" s="422" t="s">
        <v>595</v>
      </c>
      <c r="J443" s="418"/>
      <c r="K443" s="418"/>
      <c r="L443" s="418"/>
      <c r="M443" s="418"/>
      <c r="N443" s="420"/>
      <c r="O443" s="412"/>
      <c r="P443" s="412"/>
      <c r="Q443" s="412"/>
      <c r="R443" s="412"/>
      <c r="S443" s="412"/>
    </row>
    <row r="444" spans="1:19" ht="12.75" customHeight="1">
      <c r="A444" s="666" t="s">
        <v>746</v>
      </c>
      <c r="B444" s="667"/>
      <c r="C444" s="667"/>
      <c r="D444" s="671"/>
      <c r="E444" s="674"/>
      <c r="F444" s="691"/>
      <c r="G444" s="667"/>
      <c r="H444" s="668"/>
      <c r="I444" s="421" t="s">
        <v>597</v>
      </c>
      <c r="J444" s="418"/>
      <c r="K444" s="418"/>
      <c r="L444" s="418"/>
      <c r="M444" s="418"/>
      <c r="N444" s="420"/>
      <c r="O444" s="412"/>
      <c r="P444" s="412"/>
      <c r="Q444" s="412"/>
      <c r="R444" s="412"/>
      <c r="S444" s="412"/>
    </row>
    <row r="445" spans="1:19" ht="12.75" customHeight="1">
      <c r="A445" s="666">
        <f>A441+1</f>
        <v>110</v>
      </c>
      <c r="B445" s="667">
        <v>921</v>
      </c>
      <c r="C445" s="667">
        <v>92109</v>
      </c>
      <c r="D445" s="671">
        <v>6050</v>
      </c>
      <c r="E445" s="674" t="s">
        <v>18</v>
      </c>
      <c r="F445" s="691" t="s">
        <v>590</v>
      </c>
      <c r="G445" s="667" t="s">
        <v>757</v>
      </c>
      <c r="H445" s="668">
        <v>125000</v>
      </c>
      <c r="I445" s="428" t="s">
        <v>592</v>
      </c>
      <c r="J445" s="418"/>
      <c r="K445" s="418">
        <v>120000</v>
      </c>
      <c r="L445" s="418"/>
      <c r="M445" s="418"/>
      <c r="N445" s="420"/>
      <c r="O445" s="420"/>
      <c r="P445" s="420"/>
      <c r="Q445" s="420"/>
      <c r="R445" s="412"/>
      <c r="S445" s="412"/>
    </row>
    <row r="446" spans="1:19" ht="12.75" customHeight="1">
      <c r="A446" s="666" t="s">
        <v>712</v>
      </c>
      <c r="B446" s="667"/>
      <c r="C446" s="667"/>
      <c r="D446" s="671"/>
      <c r="E446" s="674"/>
      <c r="F446" s="691"/>
      <c r="G446" s="667"/>
      <c r="H446" s="668"/>
      <c r="I446" s="421" t="s">
        <v>593</v>
      </c>
      <c r="J446" s="418"/>
      <c r="K446" s="418">
        <v>120000</v>
      </c>
      <c r="L446" s="418"/>
      <c r="M446" s="418"/>
      <c r="N446" s="420"/>
      <c r="O446" s="420"/>
      <c r="P446" s="420"/>
      <c r="Q446" s="420"/>
      <c r="R446" s="412"/>
      <c r="S446" s="412"/>
    </row>
    <row r="447" spans="1:17" ht="12.75" customHeight="1">
      <c r="A447" s="666" t="s">
        <v>713</v>
      </c>
      <c r="B447" s="667"/>
      <c r="C447" s="667"/>
      <c r="D447" s="671"/>
      <c r="E447" s="674"/>
      <c r="F447" s="691"/>
      <c r="G447" s="667"/>
      <c r="H447" s="668"/>
      <c r="I447" s="422" t="s">
        <v>595</v>
      </c>
      <c r="J447" s="418"/>
      <c r="K447" s="418"/>
      <c r="L447" s="418"/>
      <c r="M447" s="418"/>
      <c r="N447" s="420"/>
      <c r="O447" s="420"/>
      <c r="P447" s="420"/>
      <c r="Q447" s="420"/>
    </row>
    <row r="448" spans="1:19" ht="12.75" customHeight="1">
      <c r="A448" s="666" t="s">
        <v>714</v>
      </c>
      <c r="B448" s="667"/>
      <c r="C448" s="667"/>
      <c r="D448" s="671"/>
      <c r="E448" s="674"/>
      <c r="F448" s="691"/>
      <c r="G448" s="667"/>
      <c r="H448" s="668"/>
      <c r="I448" s="421" t="s">
        <v>597</v>
      </c>
      <c r="J448" s="418"/>
      <c r="K448" s="418"/>
      <c r="L448" s="418"/>
      <c r="M448" s="418"/>
      <c r="N448" s="420"/>
      <c r="O448" s="420"/>
      <c r="P448" s="420"/>
      <c r="Q448" s="420"/>
      <c r="R448" s="412"/>
      <c r="S448" s="412"/>
    </row>
    <row r="449" spans="1:17" ht="12.75" customHeight="1">
      <c r="A449" s="666">
        <f>A445+1</f>
        <v>111</v>
      </c>
      <c r="B449" s="667">
        <v>921</v>
      </c>
      <c r="C449" s="667">
        <v>92109</v>
      </c>
      <c r="D449" s="671">
        <v>6050</v>
      </c>
      <c r="E449" s="674" t="s">
        <v>19</v>
      </c>
      <c r="F449" s="691" t="s">
        <v>590</v>
      </c>
      <c r="G449" s="667" t="s">
        <v>591</v>
      </c>
      <c r="H449" s="668">
        <v>118000</v>
      </c>
      <c r="I449" s="428" t="s">
        <v>592</v>
      </c>
      <c r="J449" s="418"/>
      <c r="K449" s="418"/>
      <c r="L449" s="418">
        <v>110000</v>
      </c>
      <c r="M449" s="418"/>
      <c r="N449" s="420">
        <f aca="true" t="shared" si="10" ref="N449:Q452">J449+J453+J457+J461+J465+J469</f>
        <v>7282354</v>
      </c>
      <c r="O449" s="420">
        <f t="shared" si="10"/>
        <v>280000</v>
      </c>
      <c r="P449" s="420">
        <f t="shared" si="10"/>
        <v>110000</v>
      </c>
      <c r="Q449" s="420">
        <f t="shared" si="10"/>
        <v>4970000</v>
      </c>
    </row>
    <row r="450" spans="1:17" ht="12.75" customHeight="1">
      <c r="A450" s="666" t="s">
        <v>707</v>
      </c>
      <c r="B450" s="667"/>
      <c r="C450" s="667"/>
      <c r="D450" s="671"/>
      <c r="E450" s="674"/>
      <c r="F450" s="691"/>
      <c r="G450" s="667"/>
      <c r="H450" s="668"/>
      <c r="I450" s="421" t="s">
        <v>593</v>
      </c>
      <c r="J450" s="418"/>
      <c r="K450" s="418"/>
      <c r="L450" s="418">
        <v>110000</v>
      </c>
      <c r="M450" s="418"/>
      <c r="N450" s="420">
        <f t="shared" si="10"/>
        <v>3860354</v>
      </c>
      <c r="O450" s="420">
        <f t="shared" si="10"/>
        <v>280000</v>
      </c>
      <c r="P450" s="420">
        <f t="shared" si="10"/>
        <v>110000</v>
      </c>
      <c r="Q450" s="420">
        <f t="shared" si="10"/>
        <v>4970000</v>
      </c>
    </row>
    <row r="451" spans="1:17" ht="12.75" customHeight="1">
      <c r="A451" s="666" t="s">
        <v>708</v>
      </c>
      <c r="B451" s="667"/>
      <c r="C451" s="667"/>
      <c r="D451" s="671"/>
      <c r="E451" s="674"/>
      <c r="F451" s="691"/>
      <c r="G451" s="667"/>
      <c r="H451" s="668"/>
      <c r="I451" s="422" t="s">
        <v>595</v>
      </c>
      <c r="J451" s="418"/>
      <c r="K451" s="418"/>
      <c r="L451" s="418"/>
      <c r="M451" s="418"/>
      <c r="N451" s="420">
        <f t="shared" si="10"/>
        <v>0</v>
      </c>
      <c r="O451" s="420">
        <f t="shared" si="10"/>
        <v>0</v>
      </c>
      <c r="P451" s="420">
        <f t="shared" si="10"/>
        <v>0</v>
      </c>
      <c r="Q451" s="420">
        <f t="shared" si="10"/>
        <v>0</v>
      </c>
    </row>
    <row r="452" spans="1:17" ht="12.75" customHeight="1">
      <c r="A452" s="666" t="s">
        <v>709</v>
      </c>
      <c r="B452" s="667"/>
      <c r="C452" s="667"/>
      <c r="D452" s="671"/>
      <c r="E452" s="674"/>
      <c r="F452" s="691"/>
      <c r="G452" s="667"/>
      <c r="H452" s="668"/>
      <c r="I452" s="421" t="s">
        <v>597</v>
      </c>
      <c r="J452" s="418"/>
      <c r="K452" s="418"/>
      <c r="L452" s="418"/>
      <c r="M452" s="418"/>
      <c r="N452" s="420">
        <f t="shared" si="10"/>
        <v>3422000</v>
      </c>
      <c r="O452" s="420">
        <f t="shared" si="10"/>
        <v>0</v>
      </c>
      <c r="P452" s="420">
        <f t="shared" si="10"/>
        <v>0</v>
      </c>
      <c r="Q452" s="420">
        <f t="shared" si="10"/>
        <v>0</v>
      </c>
    </row>
    <row r="453" spans="1:17" ht="12.75" customHeight="1">
      <c r="A453" s="666">
        <f>A449+1</f>
        <v>112</v>
      </c>
      <c r="B453" s="667">
        <v>921</v>
      </c>
      <c r="C453" s="667">
        <v>92109</v>
      </c>
      <c r="D453" s="671">
        <v>6050</v>
      </c>
      <c r="E453" s="674" t="s">
        <v>20</v>
      </c>
      <c r="F453" s="691" t="s">
        <v>590</v>
      </c>
      <c r="G453" s="667" t="s">
        <v>757</v>
      </c>
      <c r="H453" s="668">
        <v>207200</v>
      </c>
      <c r="I453" s="428" t="s">
        <v>592</v>
      </c>
      <c r="J453" s="418"/>
      <c r="K453" s="418">
        <v>200000</v>
      </c>
      <c r="L453" s="418"/>
      <c r="M453" s="418"/>
      <c r="N453" s="420"/>
      <c r="O453" s="420"/>
      <c r="P453" s="420"/>
      <c r="Q453" s="420"/>
    </row>
    <row r="454" spans="1:17" ht="12.75" customHeight="1">
      <c r="A454" s="666" t="s">
        <v>712</v>
      </c>
      <c r="B454" s="667"/>
      <c r="C454" s="667"/>
      <c r="D454" s="671"/>
      <c r="E454" s="674"/>
      <c r="F454" s="691"/>
      <c r="G454" s="667"/>
      <c r="H454" s="668"/>
      <c r="I454" s="421" t="s">
        <v>593</v>
      </c>
      <c r="J454" s="418"/>
      <c r="K454" s="418">
        <v>200000</v>
      </c>
      <c r="L454" s="418"/>
      <c r="M454" s="418"/>
      <c r="N454" s="420"/>
      <c r="O454" s="420"/>
      <c r="P454" s="420"/>
      <c r="Q454" s="420"/>
    </row>
    <row r="455" spans="1:17" ht="12.75" customHeight="1">
      <c r="A455" s="666" t="s">
        <v>713</v>
      </c>
      <c r="B455" s="667"/>
      <c r="C455" s="667"/>
      <c r="D455" s="671"/>
      <c r="E455" s="674"/>
      <c r="F455" s="691"/>
      <c r="G455" s="667"/>
      <c r="H455" s="668"/>
      <c r="I455" s="422" t="s">
        <v>595</v>
      </c>
      <c r="J455" s="418"/>
      <c r="K455" s="418"/>
      <c r="L455" s="418"/>
      <c r="M455" s="418"/>
      <c r="N455" s="420"/>
      <c r="O455" s="420"/>
      <c r="P455" s="420"/>
      <c r="Q455" s="420"/>
    </row>
    <row r="456" spans="1:17" ht="12.75" customHeight="1">
      <c r="A456" s="666" t="s">
        <v>714</v>
      </c>
      <c r="B456" s="667"/>
      <c r="C456" s="667"/>
      <c r="D456" s="671"/>
      <c r="E456" s="674"/>
      <c r="F456" s="691"/>
      <c r="G456" s="667"/>
      <c r="H456" s="668"/>
      <c r="I456" s="421" t="s">
        <v>597</v>
      </c>
      <c r="J456" s="418"/>
      <c r="K456" s="418"/>
      <c r="L456" s="418"/>
      <c r="M456" s="418"/>
      <c r="N456" s="420"/>
      <c r="O456" s="420"/>
      <c r="P456" s="420"/>
      <c r="Q456" s="420"/>
    </row>
    <row r="457" spans="1:14" ht="12.75" customHeight="1">
      <c r="A457" s="666">
        <f>A453+1</f>
        <v>113</v>
      </c>
      <c r="B457" s="667">
        <v>921</v>
      </c>
      <c r="C457" s="667">
        <v>92109</v>
      </c>
      <c r="D457" s="671">
        <v>6050</v>
      </c>
      <c r="E457" s="674" t="s">
        <v>21</v>
      </c>
      <c r="F457" s="691" t="s">
        <v>590</v>
      </c>
      <c r="G457" s="667" t="s">
        <v>757</v>
      </c>
      <c r="H457" s="668">
        <v>88000</v>
      </c>
      <c r="I457" s="428" t="s">
        <v>592</v>
      </c>
      <c r="J457" s="418"/>
      <c r="K457" s="418">
        <v>80000</v>
      </c>
      <c r="L457" s="418"/>
      <c r="M457" s="418"/>
      <c r="N457" s="420"/>
    </row>
    <row r="458" spans="1:14" ht="12.75" customHeight="1">
      <c r="A458" s="666" t="s">
        <v>716</v>
      </c>
      <c r="B458" s="667"/>
      <c r="C458" s="667"/>
      <c r="D458" s="671"/>
      <c r="E458" s="674"/>
      <c r="F458" s="691"/>
      <c r="G458" s="667"/>
      <c r="H458" s="668"/>
      <c r="I458" s="421" t="s">
        <v>593</v>
      </c>
      <c r="J458" s="418"/>
      <c r="K458" s="418">
        <v>80000</v>
      </c>
      <c r="L458" s="418"/>
      <c r="M458" s="418"/>
      <c r="N458" s="420"/>
    </row>
    <row r="459" spans="1:14" ht="12.75" customHeight="1">
      <c r="A459" s="666" t="s">
        <v>717</v>
      </c>
      <c r="B459" s="667"/>
      <c r="C459" s="667"/>
      <c r="D459" s="671"/>
      <c r="E459" s="674"/>
      <c r="F459" s="691"/>
      <c r="G459" s="667"/>
      <c r="H459" s="668"/>
      <c r="I459" s="422" t="s">
        <v>595</v>
      </c>
      <c r="J459" s="418"/>
      <c r="K459" s="418"/>
      <c r="L459" s="418"/>
      <c r="M459" s="418"/>
      <c r="N459" s="420"/>
    </row>
    <row r="460" spans="1:14" ht="12.75" customHeight="1">
      <c r="A460" s="666" t="s">
        <v>718</v>
      </c>
      <c r="B460" s="667"/>
      <c r="C460" s="667"/>
      <c r="D460" s="671"/>
      <c r="E460" s="674"/>
      <c r="F460" s="691"/>
      <c r="G460" s="667"/>
      <c r="H460" s="668"/>
      <c r="I460" s="421" t="s">
        <v>597</v>
      </c>
      <c r="J460" s="418"/>
      <c r="K460" s="418"/>
      <c r="L460" s="418"/>
      <c r="M460" s="418"/>
      <c r="N460" s="420"/>
    </row>
    <row r="461" spans="1:17" ht="12.75" customHeight="1">
      <c r="A461" s="666">
        <f>A457+1</f>
        <v>114</v>
      </c>
      <c r="B461" s="667">
        <v>926</v>
      </c>
      <c r="C461" s="667">
        <v>92601</v>
      </c>
      <c r="D461" s="671">
        <v>6060</v>
      </c>
      <c r="E461" s="674" t="s">
        <v>687</v>
      </c>
      <c r="F461" s="691" t="s">
        <v>22</v>
      </c>
      <c r="G461" s="667">
        <v>2010</v>
      </c>
      <c r="H461" s="668">
        <v>5600</v>
      </c>
      <c r="I461" s="428" t="s">
        <v>592</v>
      </c>
      <c r="J461" s="418">
        <v>5600</v>
      </c>
      <c r="K461" s="418"/>
      <c r="L461" s="418"/>
      <c r="M461" s="418"/>
      <c r="N461" s="420"/>
      <c r="O461" s="420"/>
      <c r="P461" s="420"/>
      <c r="Q461" s="420"/>
    </row>
    <row r="462" spans="1:17" ht="12.75" customHeight="1">
      <c r="A462" s="666" t="s">
        <v>720</v>
      </c>
      <c r="B462" s="667"/>
      <c r="C462" s="667"/>
      <c r="D462" s="671"/>
      <c r="E462" s="674"/>
      <c r="F462" s="691"/>
      <c r="G462" s="667"/>
      <c r="H462" s="668"/>
      <c r="I462" s="421" t="s">
        <v>593</v>
      </c>
      <c r="J462" s="418">
        <v>5600</v>
      </c>
      <c r="K462" s="418"/>
      <c r="L462" s="418"/>
      <c r="M462" s="418"/>
      <c r="N462" s="420"/>
      <c r="O462" s="420"/>
      <c r="P462" s="420"/>
      <c r="Q462" s="420"/>
    </row>
    <row r="463" spans="1:17" ht="12.75" customHeight="1">
      <c r="A463" s="666" t="s">
        <v>721</v>
      </c>
      <c r="B463" s="667"/>
      <c r="C463" s="667"/>
      <c r="D463" s="671"/>
      <c r="E463" s="674"/>
      <c r="F463" s="691"/>
      <c r="G463" s="667"/>
      <c r="H463" s="668"/>
      <c r="I463" s="422" t="s">
        <v>595</v>
      </c>
      <c r="J463" s="418"/>
      <c r="K463" s="418"/>
      <c r="L463" s="418"/>
      <c r="M463" s="418"/>
      <c r="N463" s="420"/>
      <c r="O463" s="420"/>
      <c r="P463" s="420"/>
      <c r="Q463" s="420"/>
    </row>
    <row r="464" spans="1:17" ht="12.75" customHeight="1">
      <c r="A464" s="666" t="s">
        <v>722</v>
      </c>
      <c r="B464" s="667"/>
      <c r="C464" s="667"/>
      <c r="D464" s="671"/>
      <c r="E464" s="674"/>
      <c r="F464" s="691"/>
      <c r="G464" s="667"/>
      <c r="H464" s="668"/>
      <c r="I464" s="421" t="s">
        <v>597</v>
      </c>
      <c r="J464" s="418"/>
      <c r="K464" s="418"/>
      <c r="L464" s="418"/>
      <c r="M464" s="418"/>
      <c r="N464" s="420"/>
      <c r="O464" s="420"/>
      <c r="P464" s="420"/>
      <c r="Q464" s="420"/>
    </row>
    <row r="465" spans="1:19" ht="12.75" customHeight="1">
      <c r="A465" s="666">
        <f>A461+1</f>
        <v>115</v>
      </c>
      <c r="B465" s="669">
        <v>926</v>
      </c>
      <c r="C465" s="669">
        <v>92695</v>
      </c>
      <c r="D465" s="696" t="s">
        <v>50</v>
      </c>
      <c r="E465" s="673" t="s">
        <v>23</v>
      </c>
      <c r="F465" s="691" t="s">
        <v>590</v>
      </c>
      <c r="G465" s="667" t="s">
        <v>24</v>
      </c>
      <c r="H465" s="695">
        <v>7435754</v>
      </c>
      <c r="I465" s="419" t="s">
        <v>592</v>
      </c>
      <c r="J465" s="418">
        <v>7255754</v>
      </c>
      <c r="K465" s="423"/>
      <c r="L465" s="423"/>
      <c r="M465" s="423"/>
      <c r="N465" s="420"/>
      <c r="O465" s="412"/>
      <c r="P465" s="412"/>
      <c r="Q465" s="412"/>
      <c r="R465" s="412"/>
      <c r="S465" s="412"/>
    </row>
    <row r="466" spans="1:19" ht="12.75" customHeight="1">
      <c r="A466" s="666" t="s">
        <v>725</v>
      </c>
      <c r="B466" s="669"/>
      <c r="C466" s="669"/>
      <c r="D466" s="696"/>
      <c r="E466" s="673"/>
      <c r="F466" s="691"/>
      <c r="G466" s="667"/>
      <c r="H466" s="695"/>
      <c r="I466" s="421" t="s">
        <v>593</v>
      </c>
      <c r="J466" s="418">
        <v>3833754</v>
      </c>
      <c r="K466" s="423"/>
      <c r="L466" s="423"/>
      <c r="M466" s="423"/>
      <c r="N466" s="420"/>
      <c r="O466" s="412"/>
      <c r="P466" s="412"/>
      <c r="Q466" s="412"/>
      <c r="R466" s="412"/>
      <c r="S466" s="412"/>
    </row>
    <row r="467" spans="1:19" ht="12.75" customHeight="1">
      <c r="A467" s="666" t="s">
        <v>726</v>
      </c>
      <c r="B467" s="669"/>
      <c r="C467" s="669"/>
      <c r="D467" s="696"/>
      <c r="E467" s="673"/>
      <c r="F467" s="691"/>
      <c r="G467" s="667"/>
      <c r="H467" s="695"/>
      <c r="I467" s="422" t="s">
        <v>595</v>
      </c>
      <c r="J467" s="418"/>
      <c r="K467" s="423"/>
      <c r="L467" s="423"/>
      <c r="M467" s="423"/>
      <c r="N467" s="420"/>
      <c r="O467" s="412"/>
      <c r="P467" s="412"/>
      <c r="Q467" s="412"/>
      <c r="R467" s="412"/>
      <c r="S467" s="412"/>
    </row>
    <row r="468" spans="1:19" ht="12.75" customHeight="1">
      <c r="A468" s="666" t="s">
        <v>727</v>
      </c>
      <c r="B468" s="669"/>
      <c r="C468" s="669"/>
      <c r="D468" s="696"/>
      <c r="E468" s="673"/>
      <c r="F468" s="691"/>
      <c r="G468" s="667"/>
      <c r="H468" s="695"/>
      <c r="I468" s="421" t="s">
        <v>597</v>
      </c>
      <c r="J468" s="418">
        <v>3422000</v>
      </c>
      <c r="K468" s="423"/>
      <c r="L468" s="423"/>
      <c r="M468" s="423"/>
      <c r="N468" s="420"/>
      <c r="O468" s="412"/>
      <c r="P468" s="412"/>
      <c r="Q468" s="412"/>
      <c r="R468" s="412"/>
      <c r="S468" s="412"/>
    </row>
    <row r="469" spans="1:17" ht="12.75" customHeight="1">
      <c r="A469" s="666">
        <f>A465+1</f>
        <v>116</v>
      </c>
      <c r="B469" s="667">
        <v>926</v>
      </c>
      <c r="C469" s="667">
        <v>92695</v>
      </c>
      <c r="D469" s="671">
        <v>6050</v>
      </c>
      <c r="E469" s="674" t="s">
        <v>59</v>
      </c>
      <c r="F469" s="691" t="s">
        <v>590</v>
      </c>
      <c r="G469" s="667" t="s">
        <v>81</v>
      </c>
      <c r="H469" s="668">
        <v>5000000</v>
      </c>
      <c r="I469" s="428" t="s">
        <v>592</v>
      </c>
      <c r="J469" s="418">
        <v>21000</v>
      </c>
      <c r="K469" s="418"/>
      <c r="L469" s="418"/>
      <c r="M469" s="418">
        <v>4970000</v>
      </c>
      <c r="N469" s="420"/>
      <c r="O469" s="420"/>
      <c r="P469" s="420"/>
      <c r="Q469" s="420"/>
    </row>
    <row r="470" spans="1:17" ht="12.75" customHeight="1">
      <c r="A470" s="666" t="s">
        <v>744</v>
      </c>
      <c r="B470" s="667"/>
      <c r="C470" s="667"/>
      <c r="D470" s="671"/>
      <c r="E470" s="674"/>
      <c r="F470" s="691"/>
      <c r="G470" s="667"/>
      <c r="H470" s="668"/>
      <c r="I470" s="421" t="s">
        <v>593</v>
      </c>
      <c r="J470" s="418">
        <v>21000</v>
      </c>
      <c r="K470" s="418"/>
      <c r="L470" s="418"/>
      <c r="M470" s="418">
        <v>4970000</v>
      </c>
      <c r="N470" s="420"/>
      <c r="O470" s="420"/>
      <c r="P470" s="420"/>
      <c r="Q470" s="420"/>
    </row>
    <row r="471" spans="1:17" ht="12.75" customHeight="1">
      <c r="A471" s="666" t="s">
        <v>745</v>
      </c>
      <c r="B471" s="667"/>
      <c r="C471" s="667"/>
      <c r="D471" s="671"/>
      <c r="E471" s="674"/>
      <c r="F471" s="691"/>
      <c r="G471" s="667"/>
      <c r="H471" s="668"/>
      <c r="I471" s="422" t="s">
        <v>595</v>
      </c>
      <c r="J471" s="418"/>
      <c r="K471" s="418"/>
      <c r="L471" s="418"/>
      <c r="M471" s="418"/>
      <c r="N471" s="420"/>
      <c r="O471" s="420"/>
      <c r="P471" s="420"/>
      <c r="Q471" s="420"/>
    </row>
    <row r="472" spans="1:17" ht="12.75" customHeight="1">
      <c r="A472" s="666" t="s">
        <v>746</v>
      </c>
      <c r="B472" s="667"/>
      <c r="C472" s="667"/>
      <c r="D472" s="671"/>
      <c r="E472" s="674"/>
      <c r="F472" s="691"/>
      <c r="G472" s="667"/>
      <c r="H472" s="668"/>
      <c r="I472" s="421" t="s">
        <v>597</v>
      </c>
      <c r="J472" s="418"/>
      <c r="K472" s="418"/>
      <c r="L472" s="418"/>
      <c r="M472" s="418"/>
      <c r="N472" s="420"/>
      <c r="O472" s="420"/>
      <c r="P472" s="420"/>
      <c r="Q472" s="420"/>
    </row>
    <row r="473" spans="1:17" ht="12.75" customHeight="1">
      <c r="A473" s="409"/>
      <c r="B473" s="409"/>
      <c r="C473" s="409"/>
      <c r="D473" s="409"/>
      <c r="E473" s="409"/>
      <c r="F473" s="409"/>
      <c r="G473" s="409"/>
      <c r="H473" s="409"/>
      <c r="J473" s="444"/>
      <c r="K473" s="444"/>
      <c r="L473" s="444"/>
      <c r="M473" s="444"/>
      <c r="N473" s="420"/>
      <c r="O473" s="420"/>
      <c r="P473" s="420"/>
      <c r="Q473" s="420"/>
    </row>
    <row r="474" spans="1:17" ht="15" customHeight="1">
      <c r="A474" s="693"/>
      <c r="B474" s="693"/>
      <c r="C474" s="693"/>
      <c r="D474" s="693"/>
      <c r="E474" s="693"/>
      <c r="F474" s="693"/>
      <c r="G474" s="693"/>
      <c r="H474" s="445">
        <f>SUM(H9:H472)</f>
        <v>127784354</v>
      </c>
      <c r="I474" s="446" t="s">
        <v>592</v>
      </c>
      <c r="J474" s="418">
        <f aca="true" t="shared" si="11" ref="J474:M477">N9+N49+N93+N145+N189+N241+N281+N325+N361+N413+N449</f>
        <v>20504054</v>
      </c>
      <c r="K474" s="418">
        <f t="shared" si="11"/>
        <v>18872000</v>
      </c>
      <c r="L474" s="418">
        <f t="shared" si="11"/>
        <v>19878000</v>
      </c>
      <c r="M474" s="418">
        <f t="shared" si="11"/>
        <v>60775000</v>
      </c>
      <c r="N474" s="420"/>
      <c r="O474" s="420"/>
      <c r="P474" s="420"/>
      <c r="Q474" s="420"/>
    </row>
    <row r="475" spans="1:17" ht="15" customHeight="1">
      <c r="A475" s="444"/>
      <c r="B475" s="447"/>
      <c r="C475" s="447"/>
      <c r="D475" s="448"/>
      <c r="E475" s="449"/>
      <c r="F475" s="449"/>
      <c r="G475" s="447"/>
      <c r="H475" s="420"/>
      <c r="I475" s="450" t="s">
        <v>593</v>
      </c>
      <c r="J475" s="418">
        <f t="shared" si="11"/>
        <v>14700501</v>
      </c>
      <c r="K475" s="418">
        <f t="shared" si="11"/>
        <v>14167550</v>
      </c>
      <c r="L475" s="418">
        <f t="shared" si="11"/>
        <v>16110750</v>
      </c>
      <c r="M475" s="418">
        <f t="shared" si="11"/>
        <v>53890000</v>
      </c>
      <c r="N475" s="420"/>
      <c r="O475" s="420"/>
      <c r="P475" s="420"/>
      <c r="Q475" s="420"/>
    </row>
    <row r="476" spans="1:17" ht="15" customHeight="1">
      <c r="A476" s="444"/>
      <c r="B476" s="447"/>
      <c r="C476" s="447"/>
      <c r="D476" s="448"/>
      <c r="E476" s="449"/>
      <c r="F476" s="449"/>
      <c r="G476" s="447"/>
      <c r="H476" s="420"/>
      <c r="I476" s="451" t="s">
        <v>595</v>
      </c>
      <c r="J476" s="418">
        <f t="shared" si="11"/>
        <v>0</v>
      </c>
      <c r="K476" s="418">
        <f t="shared" si="11"/>
        <v>0</v>
      </c>
      <c r="L476" s="418">
        <f t="shared" si="11"/>
        <v>0</v>
      </c>
      <c r="M476" s="418">
        <f t="shared" si="11"/>
        <v>0</v>
      </c>
      <c r="N476" s="420"/>
      <c r="O476" s="420"/>
      <c r="P476" s="420"/>
      <c r="Q476" s="420"/>
    </row>
    <row r="477" spans="1:19" ht="15" customHeight="1">
      <c r="A477" s="444"/>
      <c r="B477" s="447"/>
      <c r="C477" s="447"/>
      <c r="D477" s="448"/>
      <c r="E477" s="449"/>
      <c r="F477" s="449"/>
      <c r="G477" s="447"/>
      <c r="H477" s="420"/>
      <c r="I477" s="450" t="s">
        <v>27</v>
      </c>
      <c r="J477" s="418">
        <f t="shared" si="11"/>
        <v>5803553</v>
      </c>
      <c r="K477" s="418">
        <f t="shared" si="11"/>
        <v>4704450</v>
      </c>
      <c r="L477" s="418">
        <f t="shared" si="11"/>
        <v>3767250</v>
      </c>
      <c r="M477" s="418">
        <f t="shared" si="11"/>
        <v>6885000</v>
      </c>
      <c r="N477" s="452"/>
      <c r="O477" s="412"/>
      <c r="P477" s="412"/>
      <c r="Q477" s="412"/>
      <c r="R477" s="412"/>
      <c r="S477" s="412"/>
    </row>
    <row r="478" spans="1:19" ht="12.75">
      <c r="A478" s="692" t="s">
        <v>25</v>
      </c>
      <c r="B478" s="692"/>
      <c r="C478" s="692"/>
      <c r="D478" s="692"/>
      <c r="E478" s="692"/>
      <c r="F478" s="692"/>
      <c r="G478" s="692"/>
      <c r="H478" s="692"/>
      <c r="I478" s="692"/>
      <c r="J478" s="692"/>
      <c r="K478" s="692"/>
      <c r="L478" s="692"/>
      <c r="M478" s="692"/>
      <c r="N478" s="420"/>
      <c r="O478" s="412"/>
      <c r="P478" s="412"/>
      <c r="Q478" s="412"/>
      <c r="R478" s="412"/>
      <c r="S478" s="412"/>
    </row>
    <row r="479" spans="14:19" ht="12.75">
      <c r="N479" s="420"/>
      <c r="O479" s="412"/>
      <c r="P479" s="412"/>
      <c r="Q479" s="412"/>
      <c r="R479" s="412"/>
      <c r="S479" s="412"/>
    </row>
    <row r="480" spans="14:19" ht="12.75" hidden="1">
      <c r="N480" s="420"/>
      <c r="O480" s="412"/>
      <c r="P480" s="412"/>
      <c r="Q480" s="412"/>
      <c r="R480" s="412"/>
      <c r="S480" s="412"/>
    </row>
    <row r="481" spans="6:14" ht="12.75" customHeight="1">
      <c r="F481" s="456" t="s">
        <v>268</v>
      </c>
      <c r="N481" s="420"/>
    </row>
    <row r="482" ht="14.25" customHeight="1">
      <c r="N482" s="420"/>
    </row>
    <row r="483" ht="22.5" customHeight="1">
      <c r="N483" s="420"/>
    </row>
    <row r="484" ht="12.75">
      <c r="N484" s="420"/>
    </row>
    <row r="485" ht="12.75" customHeight="1">
      <c r="N485" s="420"/>
    </row>
    <row r="486" ht="12.75">
      <c r="N486" s="420"/>
    </row>
    <row r="487" ht="12.75">
      <c r="N487" s="420"/>
    </row>
    <row r="488" ht="12.75">
      <c r="N488" s="420"/>
    </row>
    <row r="489" ht="19.5" customHeight="1">
      <c r="N489" s="420"/>
    </row>
    <row r="490" ht="19.5" customHeight="1">
      <c r="N490" s="420"/>
    </row>
    <row r="491" ht="19.5" customHeight="1">
      <c r="N491" s="420"/>
    </row>
    <row r="492" ht="19.5" customHeight="1">
      <c r="N492" s="420"/>
    </row>
    <row r="493" ht="12.75">
      <c r="N493" s="420"/>
    </row>
    <row r="494" spans="14:17" ht="12.75" customHeight="1">
      <c r="N494" s="420"/>
      <c r="O494" s="420"/>
      <c r="P494" s="420"/>
      <c r="Q494" s="420"/>
    </row>
    <row r="495" spans="14:17" ht="12.75">
      <c r="N495" s="420"/>
      <c r="O495" s="420"/>
      <c r="P495" s="420"/>
      <c r="Q495" s="420"/>
    </row>
    <row r="496" spans="14:17" ht="12.75">
      <c r="N496" s="420"/>
      <c r="O496" s="420"/>
      <c r="P496" s="420"/>
      <c r="Q496" s="420"/>
    </row>
    <row r="497" spans="14:17" ht="12.75">
      <c r="N497" s="420"/>
      <c r="O497" s="420"/>
      <c r="P497" s="420"/>
      <c r="Q497" s="420"/>
    </row>
    <row r="520" ht="12.75" customHeight="1"/>
    <row r="524" ht="12.75" customHeight="1"/>
  </sheetData>
  <sheetProtection/>
  <mergeCells count="943">
    <mergeCell ref="K1:L1"/>
    <mergeCell ref="I2:L2"/>
    <mergeCell ref="D325:D328"/>
    <mergeCell ref="D305:D308"/>
    <mergeCell ref="G253:G256"/>
    <mergeCell ref="H253:H256"/>
    <mergeCell ref="F293:F296"/>
    <mergeCell ref="G293:G296"/>
    <mergeCell ref="H257:H260"/>
    <mergeCell ref="G273:G276"/>
    <mergeCell ref="A325:A328"/>
    <mergeCell ref="A313:A316"/>
    <mergeCell ref="C305:C308"/>
    <mergeCell ref="A309:A312"/>
    <mergeCell ref="H389:H392"/>
    <mergeCell ref="A389:A392"/>
    <mergeCell ref="B389:B392"/>
    <mergeCell ref="C389:C392"/>
    <mergeCell ref="D389:D392"/>
    <mergeCell ref="E389:E392"/>
    <mergeCell ref="F389:F392"/>
    <mergeCell ref="G389:G392"/>
    <mergeCell ref="G257:G260"/>
    <mergeCell ref="G261:G264"/>
    <mergeCell ref="H281:H284"/>
    <mergeCell ref="G281:G284"/>
    <mergeCell ref="G269:G272"/>
    <mergeCell ref="H269:H272"/>
    <mergeCell ref="H285:H288"/>
    <mergeCell ref="G285:G288"/>
    <mergeCell ref="A269:A272"/>
    <mergeCell ref="E305:E308"/>
    <mergeCell ref="F305:F308"/>
    <mergeCell ref="G305:G308"/>
    <mergeCell ref="E293:E296"/>
    <mergeCell ref="G297:G300"/>
    <mergeCell ref="A305:A308"/>
    <mergeCell ref="B305:B308"/>
    <mergeCell ref="E257:E260"/>
    <mergeCell ref="D293:D296"/>
    <mergeCell ref="B257:B260"/>
    <mergeCell ref="A293:A296"/>
    <mergeCell ref="A261:A264"/>
    <mergeCell ref="A265:A268"/>
    <mergeCell ref="B265:B268"/>
    <mergeCell ref="A281:A284"/>
    <mergeCell ref="A289:A292"/>
    <mergeCell ref="A273:A276"/>
    <mergeCell ref="H197:H200"/>
    <mergeCell ref="A201:A204"/>
    <mergeCell ref="B201:B204"/>
    <mergeCell ref="C201:C204"/>
    <mergeCell ref="D201:D204"/>
    <mergeCell ref="G201:G204"/>
    <mergeCell ref="H201:H204"/>
    <mergeCell ref="B197:B200"/>
    <mergeCell ref="C197:C200"/>
    <mergeCell ref="D197:D200"/>
    <mergeCell ref="G213:G216"/>
    <mergeCell ref="H213:H216"/>
    <mergeCell ref="G205:G208"/>
    <mergeCell ref="H205:H208"/>
    <mergeCell ref="G197:G200"/>
    <mergeCell ref="C325:C328"/>
    <mergeCell ref="B325:B328"/>
    <mergeCell ref="B289:B292"/>
    <mergeCell ref="C289:C292"/>
    <mergeCell ref="C293:C296"/>
    <mergeCell ref="D221:D224"/>
    <mergeCell ref="E221:E224"/>
    <mergeCell ref="G221:G224"/>
    <mergeCell ref="F213:F216"/>
    <mergeCell ref="A257:A260"/>
    <mergeCell ref="A213:A216"/>
    <mergeCell ref="A221:A224"/>
    <mergeCell ref="A233:A236"/>
    <mergeCell ref="A229:A232"/>
    <mergeCell ref="A241:A244"/>
    <mergeCell ref="A253:A256"/>
    <mergeCell ref="E6:E7"/>
    <mergeCell ref="F6:F7"/>
    <mergeCell ref="G6:G7"/>
    <mergeCell ref="J6:M6"/>
    <mergeCell ref="A6:A7"/>
    <mergeCell ref="B6:B7"/>
    <mergeCell ref="C6:C7"/>
    <mergeCell ref="D6:D7"/>
    <mergeCell ref="H45:H48"/>
    <mergeCell ref="H53:H56"/>
    <mergeCell ref="I6:I7"/>
    <mergeCell ref="A237:A240"/>
    <mergeCell ref="A9:A12"/>
    <mergeCell ref="B9:B12"/>
    <mergeCell ref="C9:C12"/>
    <mergeCell ref="D9:D12"/>
    <mergeCell ref="E9:E12"/>
    <mergeCell ref="F9:F12"/>
    <mergeCell ref="G9:G12"/>
    <mergeCell ref="H9:H12"/>
    <mergeCell ref="H6:H7"/>
    <mergeCell ref="A13:A16"/>
    <mergeCell ref="B13:B16"/>
    <mergeCell ref="C13:C16"/>
    <mergeCell ref="D13:D16"/>
    <mergeCell ref="E13:E16"/>
    <mergeCell ref="F13:F16"/>
    <mergeCell ref="G13:G16"/>
    <mergeCell ref="H13:H16"/>
    <mergeCell ref="A17:A20"/>
    <mergeCell ref="B17:B20"/>
    <mergeCell ref="C17:C20"/>
    <mergeCell ref="D17:D20"/>
    <mergeCell ref="E17:E20"/>
    <mergeCell ref="F17:F20"/>
    <mergeCell ref="G17:G20"/>
    <mergeCell ref="H17:H20"/>
    <mergeCell ref="A21:A24"/>
    <mergeCell ref="B21:B24"/>
    <mergeCell ref="C21:C24"/>
    <mergeCell ref="D21:D24"/>
    <mergeCell ref="E21:E24"/>
    <mergeCell ref="F21:F24"/>
    <mergeCell ref="G21:G24"/>
    <mergeCell ref="H21:H24"/>
    <mergeCell ref="A25:A28"/>
    <mergeCell ref="B25:B28"/>
    <mergeCell ref="C25:C28"/>
    <mergeCell ref="D25:D28"/>
    <mergeCell ref="E25:E28"/>
    <mergeCell ref="F25:F28"/>
    <mergeCell ref="G25:G28"/>
    <mergeCell ref="H25:H28"/>
    <mergeCell ref="A29:A32"/>
    <mergeCell ref="B29:B32"/>
    <mergeCell ref="C29:C32"/>
    <mergeCell ref="D29:D32"/>
    <mergeCell ref="E29:E32"/>
    <mergeCell ref="F29:F32"/>
    <mergeCell ref="G29:G32"/>
    <mergeCell ref="H29:H32"/>
    <mergeCell ref="A33:A36"/>
    <mergeCell ref="B33:B36"/>
    <mergeCell ref="C33:C36"/>
    <mergeCell ref="D33:D36"/>
    <mergeCell ref="E33:E36"/>
    <mergeCell ref="F33:F36"/>
    <mergeCell ref="G33:G36"/>
    <mergeCell ref="H33:H36"/>
    <mergeCell ref="A37:A40"/>
    <mergeCell ref="B37:B40"/>
    <mergeCell ref="C37:C40"/>
    <mergeCell ref="D37:D40"/>
    <mergeCell ref="E37:E40"/>
    <mergeCell ref="F37:F40"/>
    <mergeCell ref="G37:G40"/>
    <mergeCell ref="H37:H40"/>
    <mergeCell ref="A41:A44"/>
    <mergeCell ref="B41:B44"/>
    <mergeCell ref="C41:C44"/>
    <mergeCell ref="D41:D44"/>
    <mergeCell ref="E41:E44"/>
    <mergeCell ref="F41:F44"/>
    <mergeCell ref="G41:G44"/>
    <mergeCell ref="H41:H44"/>
    <mergeCell ref="E45:E48"/>
    <mergeCell ref="F45:F48"/>
    <mergeCell ref="G45:G48"/>
    <mergeCell ref="A45:A48"/>
    <mergeCell ref="B45:B48"/>
    <mergeCell ref="C45:C48"/>
    <mergeCell ref="D45:D48"/>
    <mergeCell ref="A49:A52"/>
    <mergeCell ref="B49:B52"/>
    <mergeCell ref="C49:C52"/>
    <mergeCell ref="D49:D52"/>
    <mergeCell ref="E49:E52"/>
    <mergeCell ref="F49:F52"/>
    <mergeCell ref="G49:G52"/>
    <mergeCell ref="H49:H52"/>
    <mergeCell ref="E53:E56"/>
    <mergeCell ref="F53:F56"/>
    <mergeCell ref="G53:G56"/>
    <mergeCell ref="A53:A56"/>
    <mergeCell ref="B53:B56"/>
    <mergeCell ref="C53:C56"/>
    <mergeCell ref="D53:D56"/>
    <mergeCell ref="A57:A60"/>
    <mergeCell ref="B57:B60"/>
    <mergeCell ref="C57:C60"/>
    <mergeCell ref="D57:D60"/>
    <mergeCell ref="E57:E60"/>
    <mergeCell ref="F57:F60"/>
    <mergeCell ref="G57:G60"/>
    <mergeCell ref="H57:H60"/>
    <mergeCell ref="A61:A64"/>
    <mergeCell ref="B61:B64"/>
    <mergeCell ref="C61:C64"/>
    <mergeCell ref="D61:D64"/>
    <mergeCell ref="E61:E64"/>
    <mergeCell ref="F61:F64"/>
    <mergeCell ref="G61:G64"/>
    <mergeCell ref="H61:H64"/>
    <mergeCell ref="A65:A68"/>
    <mergeCell ref="B65:B68"/>
    <mergeCell ref="C65:C68"/>
    <mergeCell ref="D65:D68"/>
    <mergeCell ref="E65:E68"/>
    <mergeCell ref="F65:F68"/>
    <mergeCell ref="G65:G68"/>
    <mergeCell ref="H65:H68"/>
    <mergeCell ref="A69:A72"/>
    <mergeCell ref="B69:B72"/>
    <mergeCell ref="C69:C72"/>
    <mergeCell ref="D69:D72"/>
    <mergeCell ref="E69:E72"/>
    <mergeCell ref="F69:F72"/>
    <mergeCell ref="G69:G72"/>
    <mergeCell ref="H69:H72"/>
    <mergeCell ref="A73:A76"/>
    <mergeCell ref="B73:B76"/>
    <mergeCell ref="C73:C76"/>
    <mergeCell ref="D73:D76"/>
    <mergeCell ref="E73:E76"/>
    <mergeCell ref="F73:F76"/>
    <mergeCell ref="G73:G76"/>
    <mergeCell ref="H73:H76"/>
    <mergeCell ref="A77:A80"/>
    <mergeCell ref="B77:B80"/>
    <mergeCell ref="C77:C80"/>
    <mergeCell ref="D77:D80"/>
    <mergeCell ref="E77:E80"/>
    <mergeCell ref="F77:F80"/>
    <mergeCell ref="G77:G80"/>
    <mergeCell ref="H77:H80"/>
    <mergeCell ref="A81:A84"/>
    <mergeCell ref="B81:B84"/>
    <mergeCell ref="C81:C84"/>
    <mergeCell ref="D81:D84"/>
    <mergeCell ref="E81:E84"/>
    <mergeCell ref="F81:F84"/>
    <mergeCell ref="G81:G84"/>
    <mergeCell ref="H81:H84"/>
    <mergeCell ref="A85:A88"/>
    <mergeCell ref="B85:B88"/>
    <mergeCell ref="C85:C88"/>
    <mergeCell ref="D85:D88"/>
    <mergeCell ref="E85:E88"/>
    <mergeCell ref="F85:F88"/>
    <mergeCell ref="G85:G88"/>
    <mergeCell ref="H85:H88"/>
    <mergeCell ref="A89:A92"/>
    <mergeCell ref="B89:B92"/>
    <mergeCell ref="C89:C92"/>
    <mergeCell ref="D89:D92"/>
    <mergeCell ref="E89:E92"/>
    <mergeCell ref="F89:F92"/>
    <mergeCell ref="G89:G92"/>
    <mergeCell ref="H89:H92"/>
    <mergeCell ref="A93:A96"/>
    <mergeCell ref="B93:B96"/>
    <mergeCell ref="C93:C96"/>
    <mergeCell ref="D93:D96"/>
    <mergeCell ref="E93:E96"/>
    <mergeCell ref="F93:F96"/>
    <mergeCell ref="G93:G96"/>
    <mergeCell ref="H93:H96"/>
    <mergeCell ref="A97:A100"/>
    <mergeCell ref="B97:B100"/>
    <mergeCell ref="C97:C100"/>
    <mergeCell ref="D97:D100"/>
    <mergeCell ref="E97:E100"/>
    <mergeCell ref="F97:F100"/>
    <mergeCell ref="G97:G100"/>
    <mergeCell ref="H97:H100"/>
    <mergeCell ref="A101:A104"/>
    <mergeCell ref="B101:B104"/>
    <mergeCell ref="C101:C104"/>
    <mergeCell ref="D101:D104"/>
    <mergeCell ref="E101:E104"/>
    <mergeCell ref="F101:F104"/>
    <mergeCell ref="G101:G104"/>
    <mergeCell ref="H101:H104"/>
    <mergeCell ref="A105:A108"/>
    <mergeCell ref="B105:B108"/>
    <mergeCell ref="C105:C108"/>
    <mergeCell ref="D105:D108"/>
    <mergeCell ref="E105:E108"/>
    <mergeCell ref="F105:F108"/>
    <mergeCell ref="G105:G108"/>
    <mergeCell ref="H105:H108"/>
    <mergeCell ref="A109:A112"/>
    <mergeCell ref="B109:B112"/>
    <mergeCell ref="C109:C112"/>
    <mergeCell ref="D109:D112"/>
    <mergeCell ref="E109:E112"/>
    <mergeCell ref="F109:F112"/>
    <mergeCell ref="G109:G112"/>
    <mergeCell ref="H109:H112"/>
    <mergeCell ref="A113:A116"/>
    <mergeCell ref="B113:B116"/>
    <mergeCell ref="C113:C116"/>
    <mergeCell ref="D113:D116"/>
    <mergeCell ref="E113:E116"/>
    <mergeCell ref="F113:F116"/>
    <mergeCell ref="G113:G116"/>
    <mergeCell ref="H113:H116"/>
    <mergeCell ref="A117:A120"/>
    <mergeCell ref="B117:B120"/>
    <mergeCell ref="C117:C120"/>
    <mergeCell ref="D117:D120"/>
    <mergeCell ref="E117:E120"/>
    <mergeCell ref="F117:F120"/>
    <mergeCell ref="G117:G120"/>
    <mergeCell ref="H117:H120"/>
    <mergeCell ref="H125:H128"/>
    <mergeCell ref="A121:A124"/>
    <mergeCell ref="B121:B124"/>
    <mergeCell ref="C121:C124"/>
    <mergeCell ref="D121:D124"/>
    <mergeCell ref="E121:E124"/>
    <mergeCell ref="F121:F124"/>
    <mergeCell ref="G121:G124"/>
    <mergeCell ref="H121:H124"/>
    <mergeCell ref="F129:F132"/>
    <mergeCell ref="G129:G132"/>
    <mergeCell ref="H129:H132"/>
    <mergeCell ref="A125:A128"/>
    <mergeCell ref="B125:B128"/>
    <mergeCell ref="C125:C128"/>
    <mergeCell ref="D125:D128"/>
    <mergeCell ref="E125:E128"/>
    <mergeCell ref="F125:F128"/>
    <mergeCell ref="G125:G128"/>
    <mergeCell ref="A129:A132"/>
    <mergeCell ref="B129:B132"/>
    <mergeCell ref="C129:C132"/>
    <mergeCell ref="D129:D132"/>
    <mergeCell ref="E129:E132"/>
    <mergeCell ref="E133:E136"/>
    <mergeCell ref="E137:E140"/>
    <mergeCell ref="A197:A200"/>
    <mergeCell ref="A141:A144"/>
    <mergeCell ref="B141:B144"/>
    <mergeCell ref="C141:C144"/>
    <mergeCell ref="D141:D144"/>
    <mergeCell ref="E141:E144"/>
    <mergeCell ref="A149:A152"/>
    <mergeCell ref="H221:H224"/>
    <mergeCell ref="A277:A280"/>
    <mergeCell ref="B277:B280"/>
    <mergeCell ref="C277:C280"/>
    <mergeCell ref="D277:D280"/>
    <mergeCell ref="E277:E280"/>
    <mergeCell ref="F277:F280"/>
    <mergeCell ref="G277:G280"/>
    <mergeCell ref="B221:B224"/>
    <mergeCell ref="H237:H240"/>
    <mergeCell ref="F133:F136"/>
    <mergeCell ref="G133:G136"/>
    <mergeCell ref="H133:H136"/>
    <mergeCell ref="A133:A136"/>
    <mergeCell ref="B133:B136"/>
    <mergeCell ref="C133:C136"/>
    <mergeCell ref="D133:D136"/>
    <mergeCell ref="F137:F140"/>
    <mergeCell ref="G137:G140"/>
    <mergeCell ref="H137:H140"/>
    <mergeCell ref="A137:A140"/>
    <mergeCell ref="B137:B140"/>
    <mergeCell ref="C137:C140"/>
    <mergeCell ref="D137:D140"/>
    <mergeCell ref="G141:G144"/>
    <mergeCell ref="B237:B240"/>
    <mergeCell ref="C237:C240"/>
    <mergeCell ref="B149:B152"/>
    <mergeCell ref="C149:C152"/>
    <mergeCell ref="D149:D152"/>
    <mergeCell ref="E149:E152"/>
    <mergeCell ref="F149:F152"/>
    <mergeCell ref="G149:G152"/>
    <mergeCell ref="E197:E200"/>
    <mergeCell ref="H141:H144"/>
    <mergeCell ref="A145:A148"/>
    <mergeCell ref="B145:B148"/>
    <mergeCell ref="C145:C148"/>
    <mergeCell ref="D145:D148"/>
    <mergeCell ref="E145:E148"/>
    <mergeCell ref="F145:F148"/>
    <mergeCell ref="G145:G148"/>
    <mergeCell ref="H145:H148"/>
    <mergeCell ref="F141:F144"/>
    <mergeCell ref="H149:H152"/>
    <mergeCell ref="A153:A156"/>
    <mergeCell ref="B153:B156"/>
    <mergeCell ref="C153:C156"/>
    <mergeCell ref="D153:D156"/>
    <mergeCell ref="E153:E156"/>
    <mergeCell ref="F153:F156"/>
    <mergeCell ref="G153:G156"/>
    <mergeCell ref="H153:H156"/>
    <mergeCell ref="A157:A160"/>
    <mergeCell ref="B157:B160"/>
    <mergeCell ref="C157:C160"/>
    <mergeCell ref="D157:D160"/>
    <mergeCell ref="E157:E160"/>
    <mergeCell ref="F157:F160"/>
    <mergeCell ref="G157:G160"/>
    <mergeCell ref="H157:H160"/>
    <mergeCell ref="A161:A164"/>
    <mergeCell ref="B161:B164"/>
    <mergeCell ref="C161:C164"/>
    <mergeCell ref="D161:D164"/>
    <mergeCell ref="E161:E164"/>
    <mergeCell ref="F161:F164"/>
    <mergeCell ref="G161:G164"/>
    <mergeCell ref="H161:H164"/>
    <mergeCell ref="A165:A168"/>
    <mergeCell ref="B165:B168"/>
    <mergeCell ref="C165:C168"/>
    <mergeCell ref="D165:D168"/>
    <mergeCell ref="E165:E168"/>
    <mergeCell ref="F165:F168"/>
    <mergeCell ref="G165:G168"/>
    <mergeCell ref="H165:H168"/>
    <mergeCell ref="A169:A172"/>
    <mergeCell ref="B169:B172"/>
    <mergeCell ref="C169:C172"/>
    <mergeCell ref="D169:D172"/>
    <mergeCell ref="E169:E172"/>
    <mergeCell ref="F169:F172"/>
    <mergeCell ref="G169:G172"/>
    <mergeCell ref="H169:H172"/>
    <mergeCell ref="A173:A176"/>
    <mergeCell ref="B173:B176"/>
    <mergeCell ref="C173:C176"/>
    <mergeCell ref="D173:D176"/>
    <mergeCell ref="E173:E176"/>
    <mergeCell ref="F173:F176"/>
    <mergeCell ref="G173:G176"/>
    <mergeCell ref="H173:H176"/>
    <mergeCell ref="A177:A180"/>
    <mergeCell ref="B177:B180"/>
    <mergeCell ref="C177:C180"/>
    <mergeCell ref="D177:D180"/>
    <mergeCell ref="E177:E180"/>
    <mergeCell ref="F177:F180"/>
    <mergeCell ref="G177:G180"/>
    <mergeCell ref="H177:H180"/>
    <mergeCell ref="A181:A184"/>
    <mergeCell ref="B181:B184"/>
    <mergeCell ref="C181:C184"/>
    <mergeCell ref="D181:D184"/>
    <mergeCell ref="E181:E184"/>
    <mergeCell ref="F181:F184"/>
    <mergeCell ref="G181:G184"/>
    <mergeCell ref="H181:H184"/>
    <mergeCell ref="A185:A188"/>
    <mergeCell ref="B185:B188"/>
    <mergeCell ref="C185:C188"/>
    <mergeCell ref="D185:D188"/>
    <mergeCell ref="E185:E188"/>
    <mergeCell ref="F185:F188"/>
    <mergeCell ref="G185:G188"/>
    <mergeCell ref="H185:H188"/>
    <mergeCell ref="A189:A192"/>
    <mergeCell ref="B189:B192"/>
    <mergeCell ref="C189:C192"/>
    <mergeCell ref="D189:D192"/>
    <mergeCell ref="E189:E192"/>
    <mergeCell ref="F189:F192"/>
    <mergeCell ref="G189:G192"/>
    <mergeCell ref="H189:H192"/>
    <mergeCell ref="G193:G196"/>
    <mergeCell ref="H193:H196"/>
    <mergeCell ref="A193:A196"/>
    <mergeCell ref="B193:B196"/>
    <mergeCell ref="C193:C196"/>
    <mergeCell ref="D193:D196"/>
    <mergeCell ref="D205:D208"/>
    <mergeCell ref="F205:F208"/>
    <mergeCell ref="E205:E208"/>
    <mergeCell ref="E193:E196"/>
    <mergeCell ref="F193:F196"/>
    <mergeCell ref="F197:F200"/>
    <mergeCell ref="E201:E204"/>
    <mergeCell ref="F201:F204"/>
    <mergeCell ref="B225:B228"/>
    <mergeCell ref="C225:C228"/>
    <mergeCell ref="A209:A212"/>
    <mergeCell ref="B209:B212"/>
    <mergeCell ref="A225:A228"/>
    <mergeCell ref="A205:A208"/>
    <mergeCell ref="B205:B208"/>
    <mergeCell ref="C205:C208"/>
    <mergeCell ref="C221:C224"/>
    <mergeCell ref="C209:C212"/>
    <mergeCell ref="C257:C260"/>
    <mergeCell ref="D241:D244"/>
    <mergeCell ref="E241:E244"/>
    <mergeCell ref="B241:B244"/>
    <mergeCell ref="C241:C244"/>
    <mergeCell ref="B249:B252"/>
    <mergeCell ref="C249:C252"/>
    <mergeCell ref="B253:B256"/>
    <mergeCell ref="C253:C256"/>
    <mergeCell ref="D253:D256"/>
    <mergeCell ref="D233:D236"/>
    <mergeCell ref="E233:E236"/>
    <mergeCell ref="F233:F236"/>
    <mergeCell ref="G233:G236"/>
    <mergeCell ref="H233:H236"/>
    <mergeCell ref="B229:B232"/>
    <mergeCell ref="C229:C232"/>
    <mergeCell ref="F229:F232"/>
    <mergeCell ref="G229:G232"/>
    <mergeCell ref="D229:D232"/>
    <mergeCell ref="E229:E232"/>
    <mergeCell ref="H229:H232"/>
    <mergeCell ref="B233:B236"/>
    <mergeCell ref="C233:C236"/>
    <mergeCell ref="G237:G240"/>
    <mergeCell ref="A245:A248"/>
    <mergeCell ref="B245:B248"/>
    <mergeCell ref="C245:C248"/>
    <mergeCell ref="D245:D248"/>
    <mergeCell ref="E245:E248"/>
    <mergeCell ref="F245:F248"/>
    <mergeCell ref="F237:F240"/>
    <mergeCell ref="D237:D240"/>
    <mergeCell ref="E237:E240"/>
    <mergeCell ref="G245:G248"/>
    <mergeCell ref="H245:H248"/>
    <mergeCell ref="D269:D272"/>
    <mergeCell ref="E269:E272"/>
    <mergeCell ref="D249:D252"/>
    <mergeCell ref="E249:E252"/>
    <mergeCell ref="D257:D260"/>
    <mergeCell ref="E253:E256"/>
    <mergeCell ref="F257:F260"/>
    <mergeCell ref="D265:D268"/>
    <mergeCell ref="B269:B272"/>
    <mergeCell ref="C269:C272"/>
    <mergeCell ref="E265:E268"/>
    <mergeCell ref="B261:B264"/>
    <mergeCell ref="C261:C264"/>
    <mergeCell ref="C265:C268"/>
    <mergeCell ref="D261:D264"/>
    <mergeCell ref="E261:E264"/>
    <mergeCell ref="F273:F276"/>
    <mergeCell ref="H261:H264"/>
    <mergeCell ref="G265:G268"/>
    <mergeCell ref="H265:H268"/>
    <mergeCell ref="F261:F264"/>
    <mergeCell ref="H297:H300"/>
    <mergeCell ref="B297:B300"/>
    <mergeCell ref="C297:C300"/>
    <mergeCell ref="B273:B276"/>
    <mergeCell ref="C273:C276"/>
    <mergeCell ref="D273:D276"/>
    <mergeCell ref="E273:E276"/>
    <mergeCell ref="H273:H276"/>
    <mergeCell ref="E297:E300"/>
    <mergeCell ref="H277:H280"/>
    <mergeCell ref="B281:B284"/>
    <mergeCell ref="C281:C284"/>
    <mergeCell ref="B293:B296"/>
    <mergeCell ref="B313:B316"/>
    <mergeCell ref="B309:B312"/>
    <mergeCell ref="C301:C304"/>
    <mergeCell ref="D301:D304"/>
    <mergeCell ref="H313:H316"/>
    <mergeCell ref="C313:C316"/>
    <mergeCell ref="D313:D316"/>
    <mergeCell ref="H305:H308"/>
    <mergeCell ref="H309:H312"/>
    <mergeCell ref="C309:C312"/>
    <mergeCell ref="D309:D312"/>
    <mergeCell ref="E309:E312"/>
    <mergeCell ref="F309:F312"/>
    <mergeCell ref="A297:A300"/>
    <mergeCell ref="D297:D300"/>
    <mergeCell ref="F297:F300"/>
    <mergeCell ref="H317:H320"/>
    <mergeCell ref="G317:G320"/>
    <mergeCell ref="E313:E316"/>
    <mergeCell ref="F313:F316"/>
    <mergeCell ref="G313:G316"/>
    <mergeCell ref="F317:F320"/>
    <mergeCell ref="H301:H304"/>
    <mergeCell ref="G309:G312"/>
    <mergeCell ref="G301:G304"/>
    <mergeCell ref="E317:E320"/>
    <mergeCell ref="A317:A320"/>
    <mergeCell ref="B317:B320"/>
    <mergeCell ref="C317:C320"/>
    <mergeCell ref="D317:D320"/>
    <mergeCell ref="A301:A304"/>
    <mergeCell ref="F301:F304"/>
    <mergeCell ref="B301:B304"/>
    <mergeCell ref="G321:G324"/>
    <mergeCell ref="H321:H324"/>
    <mergeCell ref="A321:A324"/>
    <mergeCell ref="B321:B324"/>
    <mergeCell ref="C321:C324"/>
    <mergeCell ref="D321:D324"/>
    <mergeCell ref="E321:E324"/>
    <mergeCell ref="F321:F324"/>
    <mergeCell ref="H325:H328"/>
    <mergeCell ref="G325:G328"/>
    <mergeCell ref="E329:E332"/>
    <mergeCell ref="F329:F332"/>
    <mergeCell ref="G329:G332"/>
    <mergeCell ref="H329:H332"/>
    <mergeCell ref="F325:F328"/>
    <mergeCell ref="E325:E328"/>
    <mergeCell ref="A329:A332"/>
    <mergeCell ref="B329:B332"/>
    <mergeCell ref="C329:C332"/>
    <mergeCell ref="D329:D332"/>
    <mergeCell ref="G333:G336"/>
    <mergeCell ref="H333:H336"/>
    <mergeCell ref="A333:A336"/>
    <mergeCell ref="B333:B336"/>
    <mergeCell ref="C333:C336"/>
    <mergeCell ref="D333:D336"/>
    <mergeCell ref="E333:E336"/>
    <mergeCell ref="F333:F336"/>
    <mergeCell ref="A337:A340"/>
    <mergeCell ref="B337:B340"/>
    <mergeCell ref="C337:C340"/>
    <mergeCell ref="D337:D340"/>
    <mergeCell ref="E337:E340"/>
    <mergeCell ref="F337:F340"/>
    <mergeCell ref="G337:G340"/>
    <mergeCell ref="H337:H340"/>
    <mergeCell ref="A285:A288"/>
    <mergeCell ref="B285:B288"/>
    <mergeCell ref="C285:C288"/>
    <mergeCell ref="D285:D288"/>
    <mergeCell ref="A341:A344"/>
    <mergeCell ref="B341:B344"/>
    <mergeCell ref="C341:C344"/>
    <mergeCell ref="D341:D344"/>
    <mergeCell ref="E341:E344"/>
    <mergeCell ref="F341:F344"/>
    <mergeCell ref="G341:G344"/>
    <mergeCell ref="H341:H344"/>
    <mergeCell ref="A345:A348"/>
    <mergeCell ref="B345:B348"/>
    <mergeCell ref="C345:C348"/>
    <mergeCell ref="D345:D348"/>
    <mergeCell ref="E345:E348"/>
    <mergeCell ref="F345:F348"/>
    <mergeCell ref="G345:G348"/>
    <mergeCell ref="H345:H348"/>
    <mergeCell ref="A349:A352"/>
    <mergeCell ref="B349:B352"/>
    <mergeCell ref="C349:C352"/>
    <mergeCell ref="D349:D352"/>
    <mergeCell ref="E349:E352"/>
    <mergeCell ref="F349:F352"/>
    <mergeCell ref="G349:G352"/>
    <mergeCell ref="H349:H352"/>
    <mergeCell ref="G353:G356"/>
    <mergeCell ref="H353:H356"/>
    <mergeCell ref="A353:A356"/>
    <mergeCell ref="B353:B356"/>
    <mergeCell ref="C353:C356"/>
    <mergeCell ref="D353:D356"/>
    <mergeCell ref="E353:E356"/>
    <mergeCell ref="F353:F356"/>
    <mergeCell ref="G357:G360"/>
    <mergeCell ref="H357:H360"/>
    <mergeCell ref="A357:A360"/>
    <mergeCell ref="B357:B360"/>
    <mergeCell ref="C357:C360"/>
    <mergeCell ref="D357:D360"/>
    <mergeCell ref="E357:E360"/>
    <mergeCell ref="F357:F360"/>
    <mergeCell ref="G361:G364"/>
    <mergeCell ref="H361:H364"/>
    <mergeCell ref="A361:A364"/>
    <mergeCell ref="B361:B364"/>
    <mergeCell ref="C361:C364"/>
    <mergeCell ref="D361:D364"/>
    <mergeCell ref="E361:E364"/>
    <mergeCell ref="F361:F364"/>
    <mergeCell ref="A365:A368"/>
    <mergeCell ref="B365:B368"/>
    <mergeCell ref="C365:C368"/>
    <mergeCell ref="D365:D368"/>
    <mergeCell ref="E365:E368"/>
    <mergeCell ref="F365:F368"/>
    <mergeCell ref="G365:G368"/>
    <mergeCell ref="H365:H368"/>
    <mergeCell ref="A369:A372"/>
    <mergeCell ref="B369:B372"/>
    <mergeCell ref="C369:C372"/>
    <mergeCell ref="D369:D372"/>
    <mergeCell ref="E369:E372"/>
    <mergeCell ref="F369:F372"/>
    <mergeCell ref="G369:G372"/>
    <mergeCell ref="H369:H372"/>
    <mergeCell ref="A373:A376"/>
    <mergeCell ref="B373:B376"/>
    <mergeCell ref="C373:C376"/>
    <mergeCell ref="D373:D376"/>
    <mergeCell ref="E373:E376"/>
    <mergeCell ref="F373:F376"/>
    <mergeCell ref="G373:G376"/>
    <mergeCell ref="H373:H376"/>
    <mergeCell ref="A377:A380"/>
    <mergeCell ref="B377:B380"/>
    <mergeCell ref="C377:C380"/>
    <mergeCell ref="D377:D380"/>
    <mergeCell ref="E377:E380"/>
    <mergeCell ref="F377:F380"/>
    <mergeCell ref="G377:G380"/>
    <mergeCell ref="H377:H380"/>
    <mergeCell ref="A381:A384"/>
    <mergeCell ref="B381:B384"/>
    <mergeCell ref="C381:C384"/>
    <mergeCell ref="D381:D384"/>
    <mergeCell ref="E381:E384"/>
    <mergeCell ref="F381:F384"/>
    <mergeCell ref="G381:G384"/>
    <mergeCell ref="H381:H384"/>
    <mergeCell ref="A393:A396"/>
    <mergeCell ref="B393:B396"/>
    <mergeCell ref="C393:C396"/>
    <mergeCell ref="D393:D396"/>
    <mergeCell ref="E393:E396"/>
    <mergeCell ref="F393:F396"/>
    <mergeCell ref="G393:G396"/>
    <mergeCell ref="H393:H396"/>
    <mergeCell ref="A397:A400"/>
    <mergeCell ref="B397:B400"/>
    <mergeCell ref="C397:C400"/>
    <mergeCell ref="D397:D400"/>
    <mergeCell ref="E397:E400"/>
    <mergeCell ref="F397:F400"/>
    <mergeCell ref="G397:G400"/>
    <mergeCell ref="H397:H400"/>
    <mergeCell ref="A401:A404"/>
    <mergeCell ref="B401:B404"/>
    <mergeCell ref="C401:C404"/>
    <mergeCell ref="D401:D404"/>
    <mergeCell ref="E401:E404"/>
    <mergeCell ref="F401:F404"/>
    <mergeCell ref="G401:G404"/>
    <mergeCell ref="H401:H404"/>
    <mergeCell ref="A409:A412"/>
    <mergeCell ref="B409:B412"/>
    <mergeCell ref="C409:C412"/>
    <mergeCell ref="D409:D412"/>
    <mergeCell ref="E409:E412"/>
    <mergeCell ref="F409:F412"/>
    <mergeCell ref="G409:G412"/>
    <mergeCell ref="H409:H412"/>
    <mergeCell ref="F413:F416"/>
    <mergeCell ref="G413:G416"/>
    <mergeCell ref="H413:H416"/>
    <mergeCell ref="A413:A416"/>
    <mergeCell ref="B413:B416"/>
    <mergeCell ref="C413:C416"/>
    <mergeCell ref="D413:D416"/>
    <mergeCell ref="A425:A428"/>
    <mergeCell ref="B425:B428"/>
    <mergeCell ref="C425:C428"/>
    <mergeCell ref="E413:E416"/>
    <mergeCell ref="A421:A424"/>
    <mergeCell ref="C421:C424"/>
    <mergeCell ref="D421:D424"/>
    <mergeCell ref="E421:E424"/>
    <mergeCell ref="D425:D428"/>
    <mergeCell ref="E425:E428"/>
    <mergeCell ref="H425:H428"/>
    <mergeCell ref="F421:F424"/>
    <mergeCell ref="G421:G424"/>
    <mergeCell ref="H421:H424"/>
    <mergeCell ref="F425:F428"/>
    <mergeCell ref="G425:G428"/>
    <mergeCell ref="A433:A436"/>
    <mergeCell ref="B433:B436"/>
    <mergeCell ref="C433:C436"/>
    <mergeCell ref="D433:D436"/>
    <mergeCell ref="B429:B432"/>
    <mergeCell ref="C429:C432"/>
    <mergeCell ref="D429:D432"/>
    <mergeCell ref="A429:A432"/>
    <mergeCell ref="E429:E432"/>
    <mergeCell ref="F429:F432"/>
    <mergeCell ref="G429:G432"/>
    <mergeCell ref="H429:H432"/>
    <mergeCell ref="E433:E436"/>
    <mergeCell ref="F433:F436"/>
    <mergeCell ref="G433:G436"/>
    <mergeCell ref="H433:H436"/>
    <mergeCell ref="H465:H468"/>
    <mergeCell ref="A465:A468"/>
    <mergeCell ref="B465:B468"/>
    <mergeCell ref="C465:C468"/>
    <mergeCell ref="D465:D468"/>
    <mergeCell ref="E465:E468"/>
    <mergeCell ref="F465:F468"/>
    <mergeCell ref="G465:G468"/>
    <mergeCell ref="A441:A444"/>
    <mergeCell ref="B441:B444"/>
    <mergeCell ref="G461:G464"/>
    <mergeCell ref="C461:C464"/>
    <mergeCell ref="D461:D464"/>
    <mergeCell ref="E461:E464"/>
    <mergeCell ref="F461:F464"/>
    <mergeCell ref="A461:A464"/>
    <mergeCell ref="B461:B464"/>
    <mergeCell ref="D441:D444"/>
    <mergeCell ref="G437:G440"/>
    <mergeCell ref="H437:H440"/>
    <mergeCell ref="F437:F440"/>
    <mergeCell ref="C437:C440"/>
    <mergeCell ref="D437:D440"/>
    <mergeCell ref="A437:A440"/>
    <mergeCell ref="B437:B440"/>
    <mergeCell ref="H461:H464"/>
    <mergeCell ref="E437:E440"/>
    <mergeCell ref="A445:A448"/>
    <mergeCell ref="B445:B448"/>
    <mergeCell ref="C445:C448"/>
    <mergeCell ref="D445:D448"/>
    <mergeCell ref="A449:A452"/>
    <mergeCell ref="C441:C444"/>
    <mergeCell ref="B449:B452"/>
    <mergeCell ref="C449:C452"/>
    <mergeCell ref="D449:D452"/>
    <mergeCell ref="H449:H452"/>
    <mergeCell ref="E449:E452"/>
    <mergeCell ref="F449:F452"/>
    <mergeCell ref="H445:H448"/>
    <mergeCell ref="G445:G448"/>
    <mergeCell ref="H453:H456"/>
    <mergeCell ref="G453:G456"/>
    <mergeCell ref="A453:A456"/>
    <mergeCell ref="F457:F460"/>
    <mergeCell ref="B453:B456"/>
    <mergeCell ref="C453:C456"/>
    <mergeCell ref="D453:D456"/>
    <mergeCell ref="F453:F456"/>
    <mergeCell ref="E453:E456"/>
    <mergeCell ref="E457:E460"/>
    <mergeCell ref="A457:A460"/>
    <mergeCell ref="B457:B460"/>
    <mergeCell ref="C457:C460"/>
    <mergeCell ref="D457:D460"/>
    <mergeCell ref="H293:H296"/>
    <mergeCell ref="G289:G292"/>
    <mergeCell ref="H289:H292"/>
    <mergeCell ref="H457:H460"/>
    <mergeCell ref="G449:G452"/>
    <mergeCell ref="G417:G420"/>
    <mergeCell ref="H417:H420"/>
    <mergeCell ref="G457:G460"/>
    <mergeCell ref="G441:G444"/>
    <mergeCell ref="H441:H444"/>
    <mergeCell ref="D225:D228"/>
    <mergeCell ref="E445:E448"/>
    <mergeCell ref="F445:F448"/>
    <mergeCell ref="D281:D284"/>
    <mergeCell ref="E301:E304"/>
    <mergeCell ref="E285:E288"/>
    <mergeCell ref="E225:E228"/>
    <mergeCell ref="E441:E444"/>
    <mergeCell ref="F441:F444"/>
    <mergeCell ref="E289:E292"/>
    <mergeCell ref="H469:H472"/>
    <mergeCell ref="A469:A472"/>
    <mergeCell ref="B469:B472"/>
    <mergeCell ref="C469:C472"/>
    <mergeCell ref="D469:D472"/>
    <mergeCell ref="E469:E472"/>
    <mergeCell ref="F469:F472"/>
    <mergeCell ref="G469:G472"/>
    <mergeCell ref="F289:F292"/>
    <mergeCell ref="F221:F224"/>
    <mergeCell ref="F217:F220"/>
    <mergeCell ref="F225:F228"/>
    <mergeCell ref="F285:F288"/>
    <mergeCell ref="F241:F244"/>
    <mergeCell ref="F249:F252"/>
    <mergeCell ref="F265:F268"/>
    <mergeCell ref="F269:F272"/>
    <mergeCell ref="F253:F256"/>
    <mergeCell ref="D209:D212"/>
    <mergeCell ref="G209:G212"/>
    <mergeCell ref="E209:E212"/>
    <mergeCell ref="F209:F212"/>
    <mergeCell ref="A478:M478"/>
    <mergeCell ref="A474:G474"/>
    <mergeCell ref="F405:F408"/>
    <mergeCell ref="G405:G408"/>
    <mergeCell ref="H405:H408"/>
    <mergeCell ref="A405:A408"/>
    <mergeCell ref="E405:E408"/>
    <mergeCell ref="B405:B408"/>
    <mergeCell ref="B421:B424"/>
    <mergeCell ref="C405:C408"/>
    <mergeCell ref="A417:A420"/>
    <mergeCell ref="B417:B420"/>
    <mergeCell ref="H385:H388"/>
    <mergeCell ref="E281:E284"/>
    <mergeCell ref="D289:D292"/>
    <mergeCell ref="F281:F284"/>
    <mergeCell ref="E385:E388"/>
    <mergeCell ref="F385:F388"/>
    <mergeCell ref="G385:G388"/>
    <mergeCell ref="D405:D408"/>
    <mergeCell ref="A4:M4"/>
    <mergeCell ref="B217:B220"/>
    <mergeCell ref="C217:C220"/>
    <mergeCell ref="D217:D220"/>
    <mergeCell ref="E217:E220"/>
    <mergeCell ref="H209:H212"/>
    <mergeCell ref="B213:B216"/>
    <mergeCell ref="C213:C216"/>
    <mergeCell ref="D213:D216"/>
    <mergeCell ref="E213:E216"/>
    <mergeCell ref="C417:C420"/>
    <mergeCell ref="D417:D420"/>
    <mergeCell ref="E417:E420"/>
    <mergeCell ref="F417:F420"/>
    <mergeCell ref="A385:A388"/>
    <mergeCell ref="B385:B388"/>
    <mergeCell ref="C385:C388"/>
    <mergeCell ref="D385:D388"/>
    <mergeCell ref="G217:G220"/>
    <mergeCell ref="H217:H220"/>
    <mergeCell ref="A217:A220"/>
    <mergeCell ref="A249:A252"/>
    <mergeCell ref="G225:G228"/>
    <mergeCell ref="H225:H228"/>
    <mergeCell ref="G249:G252"/>
    <mergeCell ref="H249:H252"/>
    <mergeCell ref="G241:G244"/>
    <mergeCell ref="H241:H244"/>
  </mergeCells>
  <printOptions/>
  <pageMargins left="0.5905511811023623" right="0" top="0.5905511811023623" bottom="0.5905511811023623" header="0" footer="0"/>
  <pageSetup fitToHeight="21" horizontalDpi="600" verticalDpi="600" orientation="landscape" paperSize="9" scale="74" r:id="rId3"/>
  <rowBreaks count="10" manualBreakCount="10">
    <brk id="48" max="12" man="1"/>
    <brk id="92" max="12" man="1"/>
    <brk id="144" max="12" man="1"/>
    <brk id="188" max="12" man="1"/>
    <brk id="240" max="12" man="1"/>
    <brk id="280" max="12" man="1"/>
    <brk id="324" max="12" man="1"/>
    <brk id="360" max="12" man="1"/>
    <brk id="412" max="12" man="1"/>
    <brk id="448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IMaslak</cp:lastModifiedBy>
  <cp:lastPrinted>2009-12-21T08:06:26Z</cp:lastPrinted>
  <dcterms:created xsi:type="dcterms:W3CDTF">1998-12-09T13:02:10Z</dcterms:created>
  <dcterms:modified xsi:type="dcterms:W3CDTF">2009-12-22T09:41:52Z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